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/>
  <mc:AlternateContent xmlns:mc="http://schemas.openxmlformats.org/markup-compatibility/2006">
    <mc:Choice Requires="x15">
      <x15ac:absPath xmlns:x15ac="http://schemas.microsoft.com/office/spreadsheetml/2010/11/ac" url="https://thezulumethod-my.sharepoint.com/personal/hbrett_thezulumethod_com/Documents/The Zulu Method/Live Events System Digital Playbook/Zulu Method EVENTS/Zulu Method Live Events MSFT Office (FINALS)/"/>
    </mc:Choice>
  </mc:AlternateContent>
  <xr:revisionPtr revIDLastSave="19" documentId="13_ncr:1_{EBCC4970-76F3-4B50-A04D-B7E63FCD5890}" xr6:coauthVersionLast="47" xr6:coauthVersionMax="47" xr10:uidLastSave="{A8287098-5F9A-4E14-8042-977EE427623E}"/>
  <workbookProtection lockStructure="1"/>
  <bookViews>
    <workbookView xWindow="3083" yWindow="360" windowWidth="15592" windowHeight="12600" tabRatio="805" firstSheet="4" activeTab="4" xr2:uid="{00000000-000D-0000-FFFF-FFFF00000000}"/>
  </bookViews>
  <sheets>
    <sheet name="INTRODUCTION" sheetId="1" r:id="rId1"/>
    <sheet name="Event KPI Baselines" sheetId="2" r:id="rId2"/>
    <sheet name="Dashboard Roll Up" sheetId="3" r:id="rId3"/>
    <sheet name="Add Your Events DetailsHere --&gt;" sheetId="4" state="hidden" r:id="rId4"/>
    <sheet name="Event 1" sheetId="5" r:id="rId5"/>
    <sheet name="Event 2" sheetId="6" r:id="rId6"/>
    <sheet name="Event 3" sheetId="7" r:id="rId7"/>
    <sheet name="Event 4" sheetId="8" r:id="rId8"/>
    <sheet name="Customize Ranking Point --&gt;" sheetId="9" state="hidden" r:id="rId9"/>
    <sheet name="Your Points Definitions Here" sheetId="10" r:id="rId10"/>
  </sheets>
  <definedNames>
    <definedName name="NO">0</definedName>
    <definedName name="UNKNOWN">1</definedName>
    <definedName name="YES">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8" l="1"/>
  <c r="E15" i="7"/>
  <c r="E15" i="5"/>
  <c r="E15" i="6"/>
  <c r="C31" i="8"/>
  <c r="C29" i="8"/>
  <c r="C28" i="8"/>
  <c r="E14" i="8"/>
  <c r="E13" i="8"/>
  <c r="C12" i="8"/>
  <c r="C16" i="8" s="1"/>
  <c r="E16" i="8" s="1"/>
  <c r="C11" i="8"/>
  <c r="C32" i="8" s="1"/>
  <c r="E10" i="8"/>
  <c r="E9" i="8"/>
  <c r="E8" i="8"/>
  <c r="E7" i="8"/>
  <c r="C31" i="7"/>
  <c r="C29" i="7"/>
  <c r="C28" i="7"/>
  <c r="C16" i="7"/>
  <c r="E16" i="7" s="1"/>
  <c r="E14" i="7"/>
  <c r="E13" i="7"/>
  <c r="C12" i="7"/>
  <c r="E12" i="7" s="1"/>
  <c r="C11" i="7"/>
  <c r="E11" i="7" s="1"/>
  <c r="E10" i="7"/>
  <c r="E9" i="7"/>
  <c r="E8" i="7"/>
  <c r="E7" i="7"/>
  <c r="C31" i="6"/>
  <c r="C29" i="6"/>
  <c r="C28" i="6"/>
  <c r="E14" i="6"/>
  <c r="E13" i="6"/>
  <c r="C12" i="6"/>
  <c r="E12" i="6" s="1"/>
  <c r="C11" i="6"/>
  <c r="C30" i="6" s="1"/>
  <c r="E10" i="6"/>
  <c r="E9" i="6"/>
  <c r="E8" i="6"/>
  <c r="E7" i="6"/>
  <c r="C31" i="5"/>
  <c r="C30" i="5"/>
  <c r="C29" i="5"/>
  <c r="C28" i="5"/>
  <c r="E14" i="5"/>
  <c r="E13" i="5"/>
  <c r="C12" i="5"/>
  <c r="C11" i="5"/>
  <c r="C32" i="5" s="1"/>
  <c r="E10" i="5"/>
  <c r="E9" i="5"/>
  <c r="E8" i="5"/>
  <c r="E7" i="5"/>
  <c r="H4" i="3"/>
  <c r="D7" i="3"/>
  <c r="C4" i="3"/>
  <c r="M4" i="3"/>
  <c r="D5" i="3"/>
  <c r="H5" i="3"/>
  <c r="E5" i="3"/>
  <c r="D6" i="3"/>
  <c r="G7" i="3"/>
  <c r="M6" i="3"/>
  <c r="F6" i="3"/>
  <c r="K6" i="3"/>
  <c r="G6" i="3"/>
  <c r="O7" i="3"/>
  <c r="G4" i="3"/>
  <c r="K5" i="3"/>
  <c r="J4" i="3"/>
  <c r="I4" i="3"/>
  <c r="L6" i="3"/>
  <c r="I6" i="3"/>
  <c r="M7" i="3"/>
  <c r="K7" i="3"/>
  <c r="H6" i="3"/>
  <c r="I5" i="3"/>
  <c r="D4" i="3"/>
  <c r="E4" i="3"/>
  <c r="H7" i="3"/>
  <c r="C6" i="3"/>
  <c r="C7" i="3"/>
  <c r="F4" i="3"/>
  <c r="L5" i="3"/>
  <c r="J6" i="3"/>
  <c r="F5" i="3"/>
  <c r="L4" i="3"/>
  <c r="F7" i="3"/>
  <c r="E7" i="3"/>
  <c r="O6" i="3"/>
  <c r="I7" i="3"/>
  <c r="K4" i="3"/>
  <c r="J7" i="3"/>
  <c r="C5" i="3"/>
  <c r="M5" i="3"/>
  <c r="J5" i="3"/>
  <c r="L7" i="3"/>
  <c r="G5" i="3"/>
  <c r="E6" i="3"/>
  <c r="E11" i="8" l="1"/>
  <c r="E12" i="8"/>
  <c r="C17" i="7"/>
  <c r="C30" i="7"/>
  <c r="C16" i="6"/>
  <c r="E11" i="5"/>
  <c r="C16" i="5"/>
  <c r="L9" i="3"/>
  <c r="L8" i="3"/>
  <c r="E9" i="3"/>
  <c r="E8" i="3"/>
  <c r="M9" i="3"/>
  <c r="M8" i="3"/>
  <c r="F8" i="3"/>
  <c r="F9" i="3"/>
  <c r="G8" i="3"/>
  <c r="G9" i="3"/>
  <c r="H9" i="3"/>
  <c r="H8" i="3"/>
  <c r="I9" i="3"/>
  <c r="I8" i="3"/>
  <c r="J9" i="3"/>
  <c r="J8" i="3"/>
  <c r="C17" i="8"/>
  <c r="C32" i="6"/>
  <c r="E12" i="5"/>
  <c r="E11" i="6"/>
  <c r="C32" i="7"/>
  <c r="C30" i="8"/>
  <c r="N7" i="3"/>
  <c r="O5" i="3"/>
  <c r="N6" i="3"/>
  <c r="O4" i="3"/>
  <c r="P6" i="3" l="1"/>
  <c r="E16" i="6"/>
  <c r="C17" i="6" s="1"/>
  <c r="O8" i="3"/>
  <c r="O9" i="3"/>
  <c r="E16" i="5"/>
  <c r="C17" i="5" s="1"/>
  <c r="P7" i="3"/>
  <c r="N5" i="3"/>
  <c r="N4" i="3"/>
  <c r="P5" i="3" l="1"/>
  <c r="N10" i="3"/>
  <c r="C11" i="3"/>
  <c r="P4" i="3"/>
  <c r="N8" i="3"/>
  <c r="O10" i="3"/>
  <c r="N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3" authorId="0" shapeId="0" xr:uid="{00000000-0006-0000-0400-000001000000}">
      <text>
        <r>
          <rPr>
            <sz val="10"/>
            <rFont val="Arial"/>
            <family val="2"/>
          </rPr>
          <t>Choose: Strategic, Branding, Both, Unknown, or 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3" authorId="0" shapeId="0" xr:uid="{00000000-0006-0000-0500-000001000000}">
      <text>
        <r>
          <rPr>
            <sz val="10"/>
            <rFont val="Arial"/>
            <family val="2"/>
          </rPr>
          <t>Choose: Strategic, Branding, Both, Unknown, or 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Hannon Brett</author>
    <author>Unknown Author</author>
  </authors>
  <commentList>
    <comment ref="C3" authorId="0" shapeId="0" xr:uid="{11BB1EAF-ABBA-4767-A0C1-10954F4C42D7}">
      <text>
        <r>
          <rPr>
            <b/>
            <sz val="9"/>
            <color indexed="81"/>
            <rFont val="Tahoma"/>
            <family val="2"/>
          </rPr>
          <t xml:space="preserve">The Zulu Method:
</t>
        </r>
        <r>
          <rPr>
            <sz val="9"/>
            <color indexed="81"/>
            <rFont val="Tahoma"/>
            <family val="2"/>
          </rPr>
          <t xml:space="preserve">
Fill in all of the blue cells with your own actual event information.</t>
        </r>
      </text>
    </comment>
    <comment ref="C13" authorId="1" shapeId="0" xr:uid="{00000000-0006-0000-0600-000001000000}">
      <text>
        <r>
          <rPr>
            <sz val="10"/>
            <rFont val="Arial"/>
            <family val="2"/>
          </rPr>
          <t>Choose: Strategic, Branding, Both, Unknown, or No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Hannon Brett</author>
    <author>Unknown Author</author>
  </authors>
  <commentList>
    <comment ref="C3" authorId="0" shapeId="0" xr:uid="{8C50BC0C-77EC-4244-B85F-3700DA7311FF}">
      <text>
        <r>
          <rPr>
            <b/>
            <sz val="9"/>
            <color indexed="81"/>
            <rFont val="Tahoma"/>
            <family val="2"/>
          </rPr>
          <t xml:space="preserve">The Zulu Method:
</t>
        </r>
        <r>
          <rPr>
            <sz val="9"/>
            <color indexed="81"/>
            <rFont val="Tahoma"/>
            <family val="2"/>
          </rPr>
          <t xml:space="preserve">
Fill in all of the blue cells with your own actual event information.</t>
        </r>
      </text>
    </comment>
    <comment ref="C13" authorId="1" shapeId="0" xr:uid="{00000000-0006-0000-0700-000001000000}">
      <text>
        <r>
          <rPr>
            <sz val="10"/>
            <rFont val="Arial"/>
            <family val="2"/>
          </rPr>
          <t>Choose: Strategic, Branding, Both, Unknown, or No</t>
        </r>
      </text>
    </comment>
  </commentList>
</comments>
</file>

<file path=xl/sharedStrings.xml><?xml version="1.0" encoding="utf-8"?>
<sst xmlns="http://schemas.openxmlformats.org/spreadsheetml/2006/main" count="355" uniqueCount="217">
  <si>
    <t xml:space="preserve">                             LIVE EVENTS OPPORTUNITY ROI CALCULATOR</t>
  </si>
  <si>
    <t>PURPOSE</t>
  </si>
  <si>
    <t>This calculator helps you evaluate and compare the ROI of your Live events by tracking key performance</t>
  </si>
  <si>
    <t>indicators and generating a weighted opportunity score. Use it to make data-driven decisions about which</t>
  </si>
  <si>
    <t>events to repeat, modify, or discontinue.</t>
  </si>
  <si>
    <t>HOW IT WORKS</t>
  </si>
  <si>
    <t>The calculator uses a point-based scoring system that evaluates each event across multiple dimensions:</t>
  </si>
  <si>
    <t xml:space="preserve">  - Lead generation (MQLs &amp; SQOs)</t>
  </si>
  <si>
    <t xml:space="preserve">  - Pipeline &amp; revenue attribution</t>
  </si>
  <si>
    <t xml:space="preserve">  - Employee efficiency (results per attendee)</t>
  </si>
  <si>
    <t xml:space="preserve">  - Customer engagement &amp; feedback</t>
  </si>
  <si>
    <t xml:space="preserve">  - Strategic value</t>
  </si>
  <si>
    <t>Points are assigned based on thresholds you define in the "Your Points Definitions Here" sheet.</t>
  </si>
  <si>
    <t>The Dashboard Roll Up sheet automatically aggregates all events for comparison.</t>
  </si>
  <si>
    <t>QUICK START GUIDE</t>
  </si>
  <si>
    <t>Step 1: Set Your Baseline KPIs</t>
  </si>
  <si>
    <t xml:space="preserve">  Go to "Event KPI Baselines" sheet and enter your target metrics for events.</t>
  </si>
  <si>
    <t xml:space="preserve">  These serve as benchmarks for evaluating performance.</t>
  </si>
  <si>
    <t>Step 2: Customize Your Scoring System</t>
  </si>
  <si>
    <t xml:space="preserve">  Go to "Your Points Definitions Here" sheet.</t>
  </si>
  <si>
    <t xml:space="preserve">  Adjust the threshold values and points to match your business priorities.</t>
  </si>
  <si>
    <t xml:space="preserve">  Light blue cells are editable. All others are locked.</t>
  </si>
  <si>
    <t>Step 3: Enter Event Data</t>
  </si>
  <si>
    <t xml:space="preserve">  Use the event sheets (Event 1, Event 2, etc.) to enter data for each event.</t>
  </si>
  <si>
    <t xml:space="preserve">  Fill in only the light blue cells:</t>
  </si>
  <si>
    <t xml:space="preserve">    - Event Name and Date</t>
  </si>
  <si>
    <t xml:space="preserve">    - MQL Value and SQO Value (used to calculate pipeline/revenue)</t>
  </si>
  <si>
    <t xml:space="preserve">    - Total Show Cost</t>
  </si>
  <si>
    <t xml:space="preserve">    - Number of employees who attended</t>
  </si>
  <si>
    <t xml:space="preserve">    - MQLs generated</t>
  </si>
  <si>
    <t xml:space="preserve">    - SQOs created</t>
  </si>
  <si>
    <t xml:space="preserve">    - Marketing content pieces produced</t>
  </si>
  <si>
    <t xml:space="preserve">    - Customer feedback meetings held</t>
  </si>
  <si>
    <t xml:space="preserve">    - BDR meetings scheduled</t>
  </si>
  <si>
    <t xml:space="preserve">    - Whether it was a strategic/branding opportunity</t>
  </si>
  <si>
    <t>Step 4: Review Results</t>
  </si>
  <si>
    <t xml:space="preserve">  The "Dashboard Roll Up" sheet shows all events side by side with:</t>
  </si>
  <si>
    <t xml:space="preserve">    - Total costs, pipeline, and revenue</t>
  </si>
  <si>
    <t xml:space="preserve">    - Event opportunity scores</t>
  </si>
  <si>
    <t xml:space="preserve">    - ROI calculations</t>
  </si>
  <si>
    <t xml:space="preserve">    - Re-attend recommendations (YES if score &gt;= 10 AND ROI &gt;= 300%)</t>
  </si>
  <si>
    <t>SHEET DESCRIPTIONS</t>
  </si>
  <si>
    <t xml:space="preserve">  Event KPI Baselines: Your target metrics for event performance</t>
  </si>
  <si>
    <t xml:space="preserve">  Dashboard Roll Up: Aggregated comparison of all events (auto-calculated)</t>
  </si>
  <si>
    <t xml:space="preserve">  Event 1-4 Sheets: Individual event data entry and scoring</t>
  </si>
  <si>
    <t xml:space="preserve">  Your Points Definitions Customizable scoring thresholds</t>
  </si>
  <si>
    <t>COLOR CODING</t>
  </si>
  <si>
    <t xml:space="preserve">  Light Blue Background   USER INPUT - Enter your data here</t>
  </si>
  <si>
    <t xml:space="preserve">  White/Gray Background   Labels and descriptions (locked)</t>
  </si>
  <si>
    <t xml:space="preserve">  Light Green Background  Calculated values (locked)</t>
  </si>
  <si>
    <t>KEY FORMULAS</t>
  </si>
  <si>
    <t xml:space="preserve">  Attributed Pipeline = MQLs x MQL Value</t>
  </si>
  <si>
    <t xml:space="preserve">  Attributed Revenue = SQOs x SQO Value</t>
  </si>
  <si>
    <t xml:space="preserve">  Basic ROI = Attributed Revenue / Total Cost</t>
  </si>
  <si>
    <t xml:space="preserve">  Event Score = Sum of all point categories</t>
  </si>
  <si>
    <t>TIPS FOR ACCURATE ROI TRACKING</t>
  </si>
  <si>
    <t xml:space="preserve">  1. Enter costs that include ALL expenses: booth fees, travel, lodging, materials, staff time</t>
  </si>
  <si>
    <t xml:space="preserve">  2. Set MQL and SQO values based on your historical conversion rates and deal sizes</t>
  </si>
  <si>
    <t xml:space="preserve">  3. Update the scoring thresholds to reflect your company stage and goals</t>
  </si>
  <si>
    <t xml:space="preserve">  4. Review events at 30, 60, and 90 days post-event as pipeline develops</t>
  </si>
  <si>
    <t xml:space="preserve">  5. Use the Event Notes column to capture qualitative insights</t>
  </si>
  <si>
    <t>UNDERSTANDING YOUR SCORES</t>
  </si>
  <si>
    <t>Score Interpretation:</t>
  </si>
  <si>
    <t xml:space="preserve">  0-8 points:      Poor event performance. Do not repeat unless significant changes made.</t>
  </si>
  <si>
    <t xml:space="preserve">  9-14 points:    Average performance. Review specific metrics for improvement areas.</t>
  </si>
  <si>
    <t xml:space="preserve">  15-20 points: Good performance. Strong candidate for repeat attendance.</t>
  </si>
  <si>
    <t xml:space="preserve">  21+ points:     Excellent performance. Prioritize this event in future planning.</t>
  </si>
  <si>
    <t>The Re-Attend recommendation requires BOTH a score of 10+ AND an ROI of 3x or higher.</t>
  </si>
  <si>
    <t>QUICK METRICS EXPLAINED</t>
  </si>
  <si>
    <t xml:space="preserve">  Cost Per MQL:                  Total spend divided by MQLs generated</t>
  </si>
  <si>
    <t xml:space="preserve">  Cost Per SQO:                   Total spend divided by SQOs created</t>
  </si>
  <si>
    <t xml:space="preserve">  Pipeline to Spend Ratio: Pipeline generated per dollar spent (target: 5x or higher)</t>
  </si>
  <si>
    <t xml:space="preserve">  MQLs Per Employee:       Efficiency metric for team sizing decisions</t>
  </si>
  <si>
    <t xml:space="preserve">  Pipeline Per Employee:   Revenue efficiency per team member</t>
  </si>
  <si>
    <t>B2B INDUSTRY BENCHMARKS</t>
  </si>
  <si>
    <t xml:space="preserve">  Trade Shows:        $500-$1,000+ cost per MQL is typical</t>
  </si>
  <si>
    <t xml:space="preserve">  Webinars:             $50-$150 cost per MQL is typical</t>
  </si>
  <si>
    <t xml:space="preserve">  Executive Events: $200-$400 cost per MQL is typical</t>
  </si>
  <si>
    <t xml:space="preserve">  Pipeline Ratio:      5x is acceptable, 7x is good, 10x+ is excellent</t>
  </si>
  <si>
    <t>MODEL VERSION</t>
  </si>
  <si>
    <t xml:space="preserve">  v3.0 - Optimized December 2025. Copywrite The Zulu Method 2026</t>
  </si>
  <si>
    <t>Give us a shout to help blasting your team's efficiency (or fire your agency) with Agentic AI Execution!</t>
  </si>
  <si>
    <t>Visit us @: www.thezulumethod.com  | hello@thezulumethod.com | Get a free SEO &amp; GEO Audit: www.thezulumethod.com/freeaudit</t>
  </si>
  <si>
    <t>Set your target KPIs below. These are your goals for what a successful event should achieve.</t>
  </si>
  <si>
    <t>Event KPIs &amp; Metrics That Matter (MtMs)</t>
  </si>
  <si>
    <t>KPI Baseline</t>
  </si>
  <si>
    <t>Total Pre-Event Meetings Scheduled (BDR &amp; AEs)</t>
  </si>
  <si>
    <t>Avg # of Attending Employees</t>
  </si>
  <si>
    <t>MQLs</t>
  </si>
  <si>
    <t>SALs and/or SQOs</t>
  </si>
  <si>
    <t>Marketing Content &amp; Social Proof Pieces</t>
  </si>
  <si>
    <t>Attributed Event Pipeline</t>
  </si>
  <si>
    <t>Attributed Event Revenue</t>
  </si>
  <si>
    <t>Is This A Strategic or Branding Opportunity?</t>
  </si>
  <si>
    <t>Strategic</t>
  </si>
  <si>
    <t>Customer Feedback Meetings</t>
  </si>
  <si>
    <t>Social Proof Pieces (testimonials, case study agreement, reviews)</t>
  </si>
  <si>
    <t>Minimum ROI to Repeated Event</t>
  </si>
  <si>
    <t>3X</t>
  </si>
  <si>
    <t>Formula Driver:</t>
  </si>
  <si>
    <t xml:space="preserve">Event Name: </t>
  </si>
  <si>
    <t>Event Date:</t>
  </si>
  <si>
    <t>Total Show Cost (All Spend)</t>
  </si>
  <si>
    <t>SQOs</t>
  </si>
  <si>
    <t>Strategic or Branding Opportunity?</t>
  </si>
  <si>
    <t>Met &amp; Received Feedback From How Many Customers?</t>
  </si>
  <si>
    <t># of BDR Meetings Scheduled Pre/Post</t>
  </si>
  <si>
    <t>Total Event Opportunity Score:</t>
  </si>
  <si>
    <t>Basic Spend &lt;&gt; Revenue Event ROI</t>
  </si>
  <si>
    <t>Book Name</t>
  </si>
  <si>
    <t>Event Name</t>
  </si>
  <si>
    <t>Event Date</t>
  </si>
  <si>
    <t>Cost</t>
  </si>
  <si>
    <t>Pipeline</t>
  </si>
  <si>
    <t>Revenue</t>
  </si>
  <si>
    <t>Content &amp; Pieces</t>
  </si>
  <si>
    <t>Strategic/Branding</t>
  </si>
  <si>
    <t>Customer Interactions</t>
  </si>
  <si>
    <t>BDR Meetings</t>
  </si>
  <si>
    <t>Event Score</t>
  </si>
  <si>
    <t>ROI</t>
  </si>
  <si>
    <t>Re-Attend?</t>
  </si>
  <si>
    <t>Event 1</t>
  </si>
  <si>
    <t>Event 2</t>
  </si>
  <si>
    <t>Event 3</t>
  </si>
  <si>
    <t>Event 4</t>
  </si>
  <si>
    <t>TOTALS</t>
  </si>
  <si>
    <t>AVERAGES</t>
  </si>
  <si>
    <t>BEST EVENT</t>
  </si>
  <si>
    <t>MQL Value</t>
  </si>
  <si>
    <t>Sample Event 1</t>
  </si>
  <si>
    <t>SQO Value</t>
  </si>
  <si>
    <t>CRITERIA</t>
  </si>
  <si>
    <t>INPUTS</t>
  </si>
  <si>
    <t>EVENT NOTES</t>
  </si>
  <si>
    <t>POINTS</t>
  </si>
  <si>
    <t>Employees Attended</t>
  </si>
  <si>
    <t>Minimum ROI to Repeated Event:</t>
  </si>
  <si>
    <t>Event Details</t>
  </si>
  <si>
    <t xml:space="preserve">Event Vertical or Focus: </t>
  </si>
  <si>
    <t xml:space="preserve">City of Event: </t>
  </si>
  <si>
    <t xml:space="preserve">Overall Event Sentiment: </t>
  </si>
  <si>
    <t>QUICK METRICS</t>
  </si>
  <si>
    <t>Cost Per MQL</t>
  </si>
  <si>
    <t>Cost Per SQO</t>
  </si>
  <si>
    <t>Pipeline to Spend Ratio</t>
  </si>
  <si>
    <t>MQLs Per Employee</t>
  </si>
  <si>
    <t>Pipeline Per Employee</t>
  </si>
  <si>
    <t>Sample Event 2</t>
  </si>
  <si>
    <t>Branding</t>
  </si>
  <si>
    <t>Sample Event 3</t>
  </si>
  <si>
    <t>Sample Event 4</t>
  </si>
  <si>
    <t>SCORING THRESHOLDS</t>
  </si>
  <si>
    <t>Edit the light blue cells to customize scoring for your business</t>
  </si>
  <si>
    <t>EMPLOYEES ATTENDED</t>
  </si>
  <si>
    <t>Range</t>
  </si>
  <si>
    <t>Points</t>
  </si>
  <si>
    <t>ATTRIBUTED REVENUE</t>
  </si>
  <si>
    <t>Minimum</t>
  </si>
  <si>
    <t>5 or fewer employees</t>
  </si>
  <si>
    <t>5 or fewer</t>
  </si>
  <si>
    <t>$0 revenue</t>
  </si>
  <si>
    <t>6 to 10 employees</t>
  </si>
  <si>
    <t>6 to 10</t>
  </si>
  <si>
    <t>$100,000+ revenue</t>
  </si>
  <si>
    <t>11 to 25 employees</t>
  </si>
  <si>
    <t>11 to 25</t>
  </si>
  <si>
    <t>$250,000+ revenue</t>
  </si>
  <si>
    <t>More than 25 employees</t>
  </si>
  <si>
    <t>26+</t>
  </si>
  <si>
    <t>$500,000+ revenue</t>
  </si>
  <si>
    <t>MQLs GENERATED</t>
  </si>
  <si>
    <t>STRATEGIC OR BRANDING</t>
  </si>
  <si>
    <t>Type</t>
  </si>
  <si>
    <t>0 MQLs</t>
  </si>
  <si>
    <t>Unknown</t>
  </si>
  <si>
    <t>10+ MQLs</t>
  </si>
  <si>
    <t>Strategic opportunity</t>
  </si>
  <si>
    <t>25+ MQLs</t>
  </si>
  <si>
    <t>Branding opportunity</t>
  </si>
  <si>
    <t>100+ MQLs</t>
  </si>
  <si>
    <t>Both strategic &amp; branding</t>
  </si>
  <si>
    <t>Both</t>
  </si>
  <si>
    <t>SQOs CREATED</t>
  </si>
  <si>
    <t>CUSTOMER FEEDBACK MEETINGS</t>
  </si>
  <si>
    <t>0 SQOs</t>
  </si>
  <si>
    <t>0 customer meetings</t>
  </si>
  <si>
    <t>5+ SQOs</t>
  </si>
  <si>
    <t>3+ customer meetings</t>
  </si>
  <si>
    <t>10+ SQOs</t>
  </si>
  <si>
    <t>10+ customer meetings</t>
  </si>
  <si>
    <t>25+ SQOs</t>
  </si>
  <si>
    <t>25+ customer meetings</t>
  </si>
  <si>
    <t>CONTENT &amp; SOCIAL PROOF PIECES</t>
  </si>
  <si>
    <t>BDR MEETINGS SCHEDULED</t>
  </si>
  <si>
    <t>0 pieces</t>
  </si>
  <si>
    <t>0 meetings</t>
  </si>
  <si>
    <t>5+ pieces</t>
  </si>
  <si>
    <t>10+ meetings</t>
  </si>
  <si>
    <t>10+ pieces</t>
  </si>
  <si>
    <t>25+ meetings</t>
  </si>
  <si>
    <t>25+ pieces</t>
  </si>
  <si>
    <t>50+ meetings</t>
  </si>
  <si>
    <t>ATTRIBUTED PIPELINE</t>
  </si>
  <si>
    <t>EVENT ROI</t>
  </si>
  <si>
    <t>$0 pipeline</t>
  </si>
  <si>
    <t>Less than 3x ROI</t>
  </si>
  <si>
    <t>$100,000+ pipeline</t>
  </si>
  <si>
    <t>3x+ ROI</t>
  </si>
  <si>
    <t>$250,000+ pipeline</t>
  </si>
  <si>
    <t>10x+ ROI</t>
  </si>
  <si>
    <t>$500,000+ pipeline</t>
  </si>
  <si>
    <t>25x+ ROI</t>
  </si>
  <si>
    <t>HOW SCORING WORKS</t>
  </si>
  <si>
    <t>Each metric is scored based on the highest threshold your result meets or exceeds.</t>
  </si>
  <si>
    <t>Example: If you generate 30 MQLs, you meet the "25+ MQLs" threshold and earn 2 points.</t>
  </si>
  <si>
    <t>Your Total Event Score is the sum of all individual metric scores (maximum ~27 points).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</si>
</sst>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\-??_);_(@_)"/>
    <numFmt numFmtId="165" formatCode="_(\$* #,##0_);_(\$* \(#,##0\);_(\$* \-??_);_(@_)"/>
    <numFmt numFmtId="166" formatCode="\$#,##0"/>
    <numFmt numFmtId="167" formatCode="0.0%"/>
    <numFmt numFmtId="168" formatCode="0.0\x"/>
    <numFmt numFmtId="169" formatCode="0.0"/>
  </numFmts>
  <fonts count="33">
    <font>
      <sz val="11"/>
      <color theme="1"/>
      <name val="Calibri"/>
      <charset val="1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rgb="FF666666"/>
      <name val="Cambria"/>
      <family val="1"/>
    </font>
    <font>
      <b/>
      <sz val="11"/>
      <color rgb="FF3F3F3F"/>
      <name val="Arial"/>
      <family val="2"/>
    </font>
    <font>
      <sz val="11"/>
      <color rgb="FF000000"/>
      <name val="Arial"/>
      <family val="2"/>
    </font>
    <font>
      <b/>
      <sz val="11"/>
      <name val="Cambria"/>
      <family val="1"/>
    </font>
    <font>
      <b/>
      <sz val="11"/>
      <color theme="1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4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entury Gothic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sz val="12"/>
      <color theme="0"/>
      <name val="Twentieth Century"/>
      <charset val="1"/>
    </font>
    <font>
      <b/>
      <sz val="11"/>
      <name val="Calibri"/>
      <family val="2"/>
    </font>
    <font>
      <b/>
      <sz val="14"/>
      <color rgb="FF4472C4"/>
      <name val="Calibri"/>
      <family val="2"/>
    </font>
    <font>
      <b/>
      <sz val="18"/>
      <color rgb="FF4472C4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b/>
      <sz val="11"/>
      <color rgb="FFFFFFFF"/>
      <name val="Calibri"/>
      <family val="2"/>
    </font>
    <font>
      <b/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8" tint="0.79989013336588644"/>
        <bgColor rgb="FFDDEBF7"/>
      </patternFill>
    </fill>
    <fill>
      <patternFill patternType="solid">
        <fgColor theme="9" tint="0.79989013336588644"/>
        <bgColor rgb="FFE2EFD9"/>
      </patternFill>
    </fill>
    <fill>
      <patternFill patternType="solid">
        <fgColor rgb="FFDEEAF6"/>
        <bgColor rgb="FFDEEBF7"/>
      </patternFill>
    </fill>
    <fill>
      <patternFill patternType="solid">
        <fgColor rgb="FFD8D8D8"/>
        <bgColor rgb="FFE2D5F1"/>
      </patternFill>
    </fill>
    <fill>
      <patternFill patternType="solid">
        <fgColor rgb="FFDDEBF7"/>
        <bgColor rgb="FFDEEBF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4472C4"/>
        <bgColor rgb="FF666666"/>
      </patternFill>
    </fill>
    <fill>
      <patternFill patternType="solid">
        <fgColor rgb="FFA5A5A5"/>
        <bgColor rgb="FFB4B4B4"/>
      </patternFill>
    </fill>
    <fill>
      <patternFill patternType="solid">
        <fgColor rgb="FFE2EFDA"/>
        <bgColor rgb="FFE2EFD9"/>
      </patternFill>
    </fill>
    <fill>
      <patternFill patternType="solid">
        <fgColor rgb="FFBFBFBF"/>
        <bgColor rgb="FFB4B4B4"/>
      </patternFill>
    </fill>
    <fill>
      <patternFill patternType="solid">
        <fgColor rgb="FFD9E2F3"/>
        <bgColor rgb="FFDEEAF6"/>
      </patternFill>
    </fill>
    <fill>
      <patternFill patternType="solid">
        <fgColor rgb="FFFEF2CB"/>
        <bgColor rgb="FFFBE4D5"/>
      </patternFill>
    </fill>
    <fill>
      <patternFill patternType="solid">
        <fgColor rgb="FFFBE4D5"/>
        <bgColor rgb="FFFEF2CB"/>
      </patternFill>
    </fill>
    <fill>
      <patternFill patternType="solid">
        <fgColor rgb="FFE2EFD9"/>
        <bgColor rgb="FFE2EFDA"/>
      </patternFill>
    </fill>
    <fill>
      <patternFill patternType="solid">
        <fgColor rgb="FFC5E0B3"/>
        <bgColor rgb="FFC6EFCE"/>
      </patternFill>
    </fill>
    <fill>
      <patternFill patternType="solid">
        <fgColor rgb="FFE2D5F1"/>
        <bgColor rgb="FFD8D8D8"/>
      </patternFill>
    </fill>
    <fill>
      <patternFill patternType="solid">
        <fgColor rgb="FFC6EFCE"/>
        <bgColor rgb="FFC5E0B3"/>
      </patternFill>
    </fill>
    <fill>
      <patternFill patternType="solid">
        <fgColor theme="1"/>
        <bgColor rgb="FF003300"/>
      </patternFill>
    </fill>
    <fill>
      <patternFill patternType="solid">
        <fgColor theme="4" tint="-0.249977111117893"/>
        <bgColor rgb="FFDEEBF7"/>
      </patternFill>
    </fill>
    <fill>
      <patternFill patternType="solid">
        <fgColor theme="0" tint="-0.14999847407452621"/>
        <bgColor rgb="FFEDEDED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9" tint="0.79998168889431442"/>
        <bgColor rgb="FFEDEDED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EDEDED"/>
      </patternFill>
    </fill>
    <fill>
      <patternFill patternType="solid">
        <fgColor theme="0" tint="-0.249977111117893"/>
        <bgColor rgb="FF666666"/>
      </patternFill>
    </fill>
    <fill>
      <patternFill patternType="solid">
        <fgColor theme="0" tint="-0.249977111117893"/>
        <bgColor rgb="FFB4B4B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rgb="FFDEEBF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164" fontId="2" fillId="6" borderId="4" xfId="0" applyNumberFormat="1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left" vertical="center"/>
    </xf>
    <xf numFmtId="165" fontId="2" fillId="6" borderId="4" xfId="0" applyNumberFormat="1" applyFont="1" applyFill="1" applyBorder="1" applyAlignment="1" applyProtection="1">
      <alignment horizont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8" fillId="8" borderId="8" xfId="0" applyFont="1" applyFill="1" applyBorder="1" applyAlignment="1">
      <alignment horizontal="center"/>
    </xf>
    <xf numFmtId="14" fontId="8" fillId="8" borderId="8" xfId="0" applyNumberFormat="1" applyFont="1" applyFill="1" applyBorder="1" applyAlignment="1">
      <alignment horizontal="center"/>
    </xf>
    <xf numFmtId="166" fontId="8" fillId="15" borderId="8" xfId="0" applyNumberFormat="1" applyFont="1" applyFill="1" applyBorder="1" applyAlignment="1">
      <alignment horizontal="center"/>
    </xf>
    <xf numFmtId="166" fontId="8" fillId="16" borderId="8" xfId="0" applyNumberFormat="1" applyFont="1" applyFill="1" applyBorder="1" applyAlignment="1">
      <alignment horizontal="center"/>
    </xf>
    <xf numFmtId="166" fontId="9" fillId="17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9" fillId="17" borderId="8" xfId="0" applyFont="1" applyFill="1" applyBorder="1" applyAlignment="1">
      <alignment horizontal="center"/>
    </xf>
    <xf numFmtId="168" fontId="9" fillId="17" borderId="8" xfId="0" applyNumberFormat="1" applyFont="1" applyFill="1" applyBorder="1" applyAlignment="1">
      <alignment horizontal="center"/>
    </xf>
    <xf numFmtId="0" fontId="0" fillId="20" borderId="0" xfId="0" applyFill="1"/>
    <xf numFmtId="0" fontId="7" fillId="0" borderId="8" xfId="0" applyFont="1" applyBorder="1"/>
    <xf numFmtId="166" fontId="0" fillId="6" borderId="8" xfId="0" applyNumberFormat="1" applyFill="1" applyBorder="1" applyProtection="1">
      <protection locked="0"/>
    </xf>
    <xf numFmtId="14" fontId="10" fillId="6" borderId="8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166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Protection="1">
      <protection locked="0"/>
    </xf>
    <xf numFmtId="0" fontId="12" fillId="11" borderId="9" xfId="0" applyFont="1" applyFill="1" applyBorder="1"/>
    <xf numFmtId="164" fontId="10" fillId="6" borderId="8" xfId="0" applyNumberFormat="1" applyFont="1" applyFill="1" applyBorder="1" applyAlignment="1" applyProtection="1">
      <alignment horizontal="center"/>
      <protection locked="0"/>
    </xf>
    <xf numFmtId="0" fontId="12" fillId="11" borderId="8" xfId="0" applyFont="1" applyFill="1" applyBorder="1"/>
    <xf numFmtId="164" fontId="11" fillId="6" borderId="8" xfId="0" applyNumberFormat="1" applyFont="1" applyFill="1" applyBorder="1" applyAlignment="1" applyProtection="1">
      <alignment horizontal="center" vertical="center"/>
      <protection locked="0"/>
    </xf>
    <xf numFmtId="166" fontId="10" fillId="11" borderId="8" xfId="0" applyNumberFormat="1" applyFont="1" applyFill="1" applyBorder="1" applyAlignment="1">
      <alignment horizontal="center"/>
    </xf>
    <xf numFmtId="166" fontId="11" fillId="11" borderId="9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>
      <alignment horizontal="left"/>
    </xf>
    <xf numFmtId="168" fontId="14" fillId="11" borderId="9" xfId="0" applyNumberFormat="1" applyFont="1" applyFill="1" applyBorder="1" applyAlignment="1">
      <alignment horizontal="center"/>
    </xf>
    <xf numFmtId="0" fontId="10" fillId="4" borderId="9" xfId="0" applyFont="1" applyFill="1" applyBorder="1"/>
    <xf numFmtId="0" fontId="13" fillId="4" borderId="9" xfId="0" applyFont="1" applyFill="1" applyBorder="1" applyAlignment="1">
      <alignment horizontal="left" vertical="center"/>
    </xf>
    <xf numFmtId="0" fontId="13" fillId="11" borderId="10" xfId="0" applyFont="1" applyFill="1" applyBorder="1" applyAlignment="1">
      <alignment horizontal="center" vertical="center"/>
    </xf>
    <xf numFmtId="0" fontId="10" fillId="4" borderId="8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8" xfId="0" applyFont="1" applyBorder="1"/>
    <xf numFmtId="0" fontId="15" fillId="20" borderId="5" xfId="0" applyFont="1" applyFill="1" applyBorder="1"/>
    <xf numFmtId="0" fontId="15" fillId="20" borderId="1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16" borderId="12" xfId="0" applyFont="1" applyFill="1" applyBorder="1"/>
    <xf numFmtId="0" fontId="18" fillId="0" borderId="0" xfId="0" applyFont="1"/>
    <xf numFmtId="0" fontId="16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166" fontId="0" fillId="11" borderId="0" xfId="0" applyNumberFormat="1" applyFill="1"/>
    <xf numFmtId="168" fontId="0" fillId="11" borderId="0" xfId="0" applyNumberFormat="1" applyFill="1"/>
    <xf numFmtId="169" fontId="0" fillId="11" borderId="0" xfId="0" applyNumberFormat="1" applyFill="1"/>
    <xf numFmtId="0" fontId="6" fillId="7" borderId="0" xfId="0" applyFont="1" applyFill="1" applyAlignment="1">
      <alignment vertical="center" wrapText="1"/>
    </xf>
    <xf numFmtId="0" fontId="0" fillId="7" borderId="0" xfId="0" applyFill="1"/>
    <xf numFmtId="0" fontId="0" fillId="6" borderId="0" xfId="0" applyFill="1" applyProtection="1">
      <protection locked="0"/>
    </xf>
    <xf numFmtId="166" fontId="0" fillId="6" borderId="0" xfId="0" applyNumberFormat="1" applyFill="1" applyProtection="1">
      <protection locked="0"/>
    </xf>
    <xf numFmtId="0" fontId="14" fillId="0" borderId="8" xfId="0" applyFont="1" applyBorder="1"/>
    <xf numFmtId="0" fontId="20" fillId="0" borderId="8" xfId="0" applyFont="1" applyBorder="1"/>
    <xf numFmtId="0" fontId="21" fillId="0" borderId="0" xfId="0" applyFont="1"/>
    <xf numFmtId="14" fontId="21" fillId="6" borderId="8" xfId="0" applyNumberFormat="1" applyFont="1" applyFill="1" applyBorder="1" applyAlignment="1" applyProtection="1">
      <alignment horizontal="center"/>
      <protection locked="0"/>
    </xf>
    <xf numFmtId="0" fontId="23" fillId="21" borderId="1" xfId="0" applyFont="1" applyFill="1" applyBorder="1" applyAlignment="1">
      <alignment horizontal="left" vertical="center"/>
    </xf>
    <xf numFmtId="0" fontId="23" fillId="21" borderId="2" xfId="0" applyFont="1" applyFill="1" applyBorder="1" applyAlignment="1">
      <alignment horizontal="center" vertical="center" wrapText="1"/>
    </xf>
    <xf numFmtId="0" fontId="24" fillId="22" borderId="10" xfId="0" applyFont="1" applyFill="1" applyBorder="1"/>
    <xf numFmtId="0" fontId="0" fillId="22" borderId="10" xfId="0" applyFill="1" applyBorder="1"/>
    <xf numFmtId="0" fontId="18" fillId="5" borderId="3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7" borderId="1" xfId="0" applyFont="1" applyFill="1" applyBorder="1"/>
    <xf numFmtId="0" fontId="19" fillId="22" borderId="10" xfId="0" applyFont="1" applyFill="1" applyBorder="1"/>
    <xf numFmtId="0" fontId="14" fillId="6" borderId="8" xfId="0" applyFont="1" applyFill="1" applyBorder="1" applyAlignment="1" applyProtection="1">
      <alignment horizontal="center"/>
      <protection locked="0"/>
    </xf>
    <xf numFmtId="0" fontId="0" fillId="7" borderId="9" xfId="0" applyFill="1" applyBorder="1" applyProtection="1">
      <protection locked="0"/>
    </xf>
    <xf numFmtId="0" fontId="0" fillId="7" borderId="0" xfId="0" applyFill="1" applyProtection="1">
      <protection locked="0"/>
    </xf>
    <xf numFmtId="166" fontId="0" fillId="7" borderId="0" xfId="0" applyNumberFormat="1" applyFill="1" applyProtection="1">
      <protection locked="0"/>
    </xf>
    <xf numFmtId="9" fontId="0" fillId="7" borderId="0" xfId="0" applyNumberFormat="1" applyFill="1" applyProtection="1">
      <protection locked="0"/>
    </xf>
    <xf numFmtId="164" fontId="0" fillId="7" borderId="0" xfId="0" applyNumberFormat="1" applyFill="1" applyProtection="1">
      <protection locked="0"/>
    </xf>
    <xf numFmtId="164" fontId="0" fillId="6" borderId="0" xfId="0" applyNumberFormat="1" applyFill="1" applyProtection="1">
      <protection locked="0"/>
    </xf>
    <xf numFmtId="0" fontId="6" fillId="23" borderId="0" xfId="0" applyFont="1" applyFill="1" applyAlignment="1">
      <alignment vertical="center" wrapText="1"/>
    </xf>
    <xf numFmtId="0" fontId="0" fillId="25" borderId="0" xfId="0" applyFill="1"/>
    <xf numFmtId="0" fontId="24" fillId="25" borderId="0" xfId="0" applyFont="1" applyFill="1"/>
    <xf numFmtId="0" fontId="24" fillId="24" borderId="10" xfId="0" applyFont="1" applyFill="1" applyBorder="1" applyProtection="1">
      <protection locked="0"/>
    </xf>
    <xf numFmtId="0" fontId="24" fillId="24" borderId="10" xfId="0" applyFont="1" applyFill="1" applyBorder="1"/>
    <xf numFmtId="0" fontId="25" fillId="23" borderId="0" xfId="0" applyFont="1" applyFill="1" applyAlignment="1">
      <alignment vertical="center" wrapText="1"/>
    </xf>
    <xf numFmtId="0" fontId="19" fillId="7" borderId="0" xfId="0" applyFont="1" applyFill="1"/>
    <xf numFmtId="0" fontId="19" fillId="7" borderId="0" xfId="0" applyFont="1" applyFill="1" applyProtection="1">
      <protection locked="0"/>
    </xf>
    <xf numFmtId="0" fontId="19" fillId="0" borderId="0" xfId="0" applyFont="1"/>
    <xf numFmtId="0" fontId="27" fillId="2" borderId="0" xfId="0" applyFont="1" applyFill="1"/>
    <xf numFmtId="0" fontId="27" fillId="3" borderId="0" xfId="0" applyFont="1" applyFill="1"/>
    <xf numFmtId="0" fontId="24" fillId="0" borderId="0" xfId="0" applyFont="1"/>
    <xf numFmtId="0" fontId="20" fillId="2" borderId="0" xfId="0" applyFont="1" applyFill="1"/>
    <xf numFmtId="0" fontId="28" fillId="0" borderId="0" xfId="0" applyFont="1"/>
    <xf numFmtId="0" fontId="27" fillId="0" borderId="0" xfId="0" applyFont="1"/>
    <xf numFmtId="0" fontId="26" fillId="0" borderId="0" xfId="0" applyFont="1"/>
    <xf numFmtId="0" fontId="7" fillId="26" borderId="0" xfId="0" applyFont="1" applyFill="1"/>
    <xf numFmtId="0" fontId="20" fillId="27" borderId="0" xfId="0" applyFont="1" applyFill="1"/>
    <xf numFmtId="0" fontId="27" fillId="28" borderId="0" xfId="0" applyFont="1" applyFill="1"/>
    <xf numFmtId="0" fontId="19" fillId="29" borderId="0" xfId="0" applyFont="1" applyFill="1"/>
    <xf numFmtId="0" fontId="7" fillId="30" borderId="0" xfId="0" applyFont="1" applyFill="1"/>
    <xf numFmtId="0" fontId="19" fillId="8" borderId="0" xfId="0" applyFont="1" applyFill="1" applyAlignment="1">
      <alignment wrapText="1"/>
    </xf>
    <xf numFmtId="0" fontId="29" fillId="9" borderId="0" xfId="0" applyFont="1" applyFill="1" applyAlignment="1">
      <alignment horizontal="center" wrapText="1"/>
    </xf>
    <xf numFmtId="0" fontId="19" fillId="10" borderId="0" xfId="0" applyFont="1" applyFill="1" applyAlignment="1">
      <alignment wrapText="1"/>
    </xf>
    <xf numFmtId="0" fontId="19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wrapText="1"/>
    </xf>
    <xf numFmtId="0" fontId="19" fillId="12" borderId="0" xfId="0" applyFont="1" applyFill="1"/>
    <xf numFmtId="0" fontId="19" fillId="14" borderId="8" xfId="0" applyFont="1" applyFill="1" applyBorder="1" applyAlignment="1">
      <alignment horizontal="center"/>
    </xf>
    <xf numFmtId="0" fontId="19" fillId="10" borderId="0" xfId="0" applyFont="1" applyFill="1"/>
    <xf numFmtId="0" fontId="19" fillId="18" borderId="0" xfId="0" applyFont="1" applyFill="1"/>
    <xf numFmtId="166" fontId="19" fillId="18" borderId="0" xfId="0" applyNumberFormat="1" applyFont="1" applyFill="1"/>
    <xf numFmtId="168" fontId="19" fillId="18" borderId="0" xfId="0" applyNumberFormat="1" applyFont="1" applyFill="1"/>
    <xf numFmtId="0" fontId="24" fillId="19" borderId="0" xfId="0" applyFont="1" applyFill="1"/>
    <xf numFmtId="0" fontId="19" fillId="19" borderId="0" xfId="0" applyFont="1" applyFill="1"/>
    <xf numFmtId="168" fontId="19" fillId="19" borderId="0" xfId="0" applyNumberFormat="1" applyFont="1" applyFill="1"/>
    <xf numFmtId="0" fontId="19" fillId="31" borderId="0" xfId="0" applyFont="1" applyFill="1" applyAlignment="1">
      <alignment wrapText="1"/>
    </xf>
    <xf numFmtId="0" fontId="29" fillId="32" borderId="0" xfId="0" applyFont="1" applyFill="1" applyAlignment="1">
      <alignment horizontal="center" wrapText="1"/>
    </xf>
    <xf numFmtId="0" fontId="19" fillId="33" borderId="0" xfId="0" applyFont="1" applyFill="1" applyAlignment="1">
      <alignment wrapText="1"/>
    </xf>
    <xf numFmtId="0" fontId="19" fillId="34" borderId="0" xfId="0" applyFont="1" applyFill="1"/>
    <xf numFmtId="0" fontId="19" fillId="31" borderId="0" xfId="0" applyFont="1" applyFill="1" applyAlignment="1">
      <alignment horizontal="center" vertical="center"/>
    </xf>
    <xf numFmtId="0" fontId="19" fillId="14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14" fontId="8" fillId="8" borderId="9" xfId="0" applyNumberFormat="1" applyFont="1" applyFill="1" applyBorder="1" applyAlignment="1">
      <alignment horizontal="center"/>
    </xf>
    <xf numFmtId="166" fontId="8" fillId="15" borderId="9" xfId="0" applyNumberFormat="1" applyFont="1" applyFill="1" applyBorder="1" applyAlignment="1">
      <alignment horizontal="center"/>
    </xf>
    <xf numFmtId="166" fontId="8" fillId="16" borderId="9" xfId="0" applyNumberFormat="1" applyFont="1" applyFill="1" applyBorder="1" applyAlignment="1">
      <alignment horizontal="center"/>
    </xf>
    <xf numFmtId="166" fontId="9" fillId="17" borderId="9" xfId="0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168" fontId="9" fillId="17" borderId="9" xfId="0" applyNumberFormat="1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166" fontId="27" fillId="13" borderId="1" xfId="0" applyNumberFormat="1" applyFont="1" applyFill="1" applyBorder="1" applyAlignment="1">
      <alignment horizontal="center"/>
    </xf>
    <xf numFmtId="167" fontId="27" fillId="13" borderId="1" xfId="0" applyNumberFormat="1" applyFont="1" applyFill="1" applyBorder="1" applyAlignment="1">
      <alignment horizontal="center"/>
    </xf>
    <xf numFmtId="0" fontId="24" fillId="18" borderId="0" xfId="0" applyFont="1" applyFill="1" applyAlignment="1">
      <alignment horizontal="left"/>
    </xf>
    <xf numFmtId="0" fontId="20" fillId="19" borderId="0" xfId="0" applyFont="1" applyFill="1"/>
    <xf numFmtId="0" fontId="7" fillId="24" borderId="9" xfId="0" applyFont="1" applyFill="1" applyBorder="1" applyAlignment="1">
      <alignment horizontal="left" vertical="center"/>
    </xf>
    <xf numFmtId="0" fontId="19" fillId="24" borderId="9" xfId="0" applyFont="1" applyFill="1" applyBorder="1" applyAlignment="1">
      <alignment horizontal="center" vertical="center"/>
    </xf>
    <xf numFmtId="166" fontId="24" fillId="11" borderId="9" xfId="0" applyNumberFormat="1" applyFont="1" applyFill="1" applyBorder="1" applyAlignment="1">
      <alignment horizontal="center" vertical="center"/>
    </xf>
    <xf numFmtId="0" fontId="24" fillId="11" borderId="9" xfId="0" applyFont="1" applyFill="1" applyBorder="1" applyAlignment="1">
      <alignment horizontal="center" vertical="center"/>
    </xf>
    <xf numFmtId="167" fontId="24" fillId="11" borderId="9" xfId="0" applyNumberFormat="1" applyFont="1" applyFill="1" applyBorder="1" applyAlignment="1">
      <alignment horizontal="center" vertical="center"/>
    </xf>
    <xf numFmtId="9" fontId="7" fillId="24" borderId="9" xfId="0" applyNumberFormat="1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4" fontId="8" fillId="8" borderId="1" xfId="0" applyNumberFormat="1" applyFont="1" applyFill="1" applyBorder="1" applyAlignment="1">
      <alignment horizontal="center"/>
    </xf>
    <xf numFmtId="166" fontId="8" fillId="15" borderId="1" xfId="0" applyNumberFormat="1" applyFont="1" applyFill="1" applyBorder="1" applyAlignment="1">
      <alignment horizontal="center"/>
    </xf>
    <xf numFmtId="166" fontId="8" fillId="16" borderId="1" xfId="0" applyNumberFormat="1" applyFont="1" applyFill="1" applyBorder="1" applyAlignment="1">
      <alignment horizontal="center"/>
    </xf>
    <xf numFmtId="166" fontId="9" fillId="17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168" fontId="9" fillId="17" borderId="1" xfId="0" applyNumberFormat="1" applyFont="1" applyFill="1" applyBorder="1" applyAlignment="1">
      <alignment horizontal="center"/>
    </xf>
    <xf numFmtId="0" fontId="31" fillId="35" borderId="7" xfId="0" applyFont="1" applyFill="1" applyBorder="1" applyAlignment="1">
      <alignment horizontal="left"/>
    </xf>
    <xf numFmtId="0" fontId="32" fillId="35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2EFD9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C5E0B3"/>
      <rgbColor rgb="FF993366"/>
      <rgbColor rgb="FFFEF2CB"/>
      <rgbColor rgb="FFDDEBF7"/>
      <rgbColor rgb="FF660066"/>
      <rgbColor rgb="FFDEEAF6"/>
      <rgbColor rgb="FF0066CC"/>
      <rgbColor rgb="FFE2D5F1"/>
      <rgbColor rgb="FF000080"/>
      <rgbColor rgb="FFFF00FF"/>
      <rgbColor rgb="FFE2EFDA"/>
      <rgbColor rgb="FF00FFFF"/>
      <rgbColor rgb="FF800080"/>
      <rgbColor rgb="FF800000"/>
      <rgbColor rgb="FF008080"/>
      <rgbColor rgb="FF0000FF"/>
      <rgbColor rgb="FF00CCFF"/>
      <rgbColor rgb="FFDEEBF7"/>
      <rgbColor rgb="FFC6EFCE"/>
      <rgbColor rgb="FFE2F0D9"/>
      <rgbColor rgb="FFB4B4B4"/>
      <rgbColor rgb="FFD9E2F3"/>
      <rgbColor rgb="FFD8D8D8"/>
      <rgbColor rgb="FFFBE4D5"/>
      <rgbColor rgb="FF4472C4"/>
      <rgbColor rgb="FF33CCCC"/>
      <rgbColor rgb="FFF2F2F2"/>
      <rgbColor rgb="FFEDEDED"/>
      <rgbColor rgb="FFFF9900"/>
      <rgbColor rgb="FFFF6600"/>
      <rgbColor rgb="FF666666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147637</xdr:rowOff>
    </xdr:from>
    <xdr:to>
      <xdr:col>1</xdr:col>
      <xdr:colOff>1395413</xdr:colOff>
      <xdr:row>2</xdr:row>
      <xdr:rowOff>26360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8827A4-7BA0-A9BC-146C-D3BD665F0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47637"/>
          <a:ext cx="1390650" cy="3454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P7" totalsRowShown="0" headerRowDxfId="17" dataDxfId="16" headerRowBorderDxfId="15">
  <tableColumns count="15">
    <tableColumn id="1" xr3:uid="{00000000-0010-0000-0000-000001000000}" name="Book Name" dataDxfId="14"/>
    <tableColumn id="2" xr3:uid="{00000000-0010-0000-0000-000002000000}" name="Event Name" dataDxfId="13"/>
    <tableColumn id="3" xr3:uid="{00000000-0010-0000-0000-000003000000}" name="Event Date" dataDxfId="12"/>
    <tableColumn id="4" xr3:uid="{00000000-0010-0000-0000-000004000000}" name="Cost" dataDxfId="11"/>
    <tableColumn id="5" xr3:uid="{00000000-0010-0000-0000-000005000000}" name="Pipeline" dataDxfId="10"/>
    <tableColumn id="6" xr3:uid="{00000000-0010-0000-0000-000006000000}" name="Revenue" dataDxfId="9"/>
    <tableColumn id="7" xr3:uid="{00000000-0010-0000-0000-000007000000}" name="MQLs" dataDxfId="8"/>
    <tableColumn id="8" xr3:uid="{00000000-0010-0000-0000-000008000000}" name="SQOs" dataDxfId="7"/>
    <tableColumn id="9" xr3:uid="{00000000-0010-0000-0000-000009000000}" name="Content &amp; Pieces" dataDxfId="6"/>
    <tableColumn id="10" xr3:uid="{00000000-0010-0000-0000-00000A000000}" name="Strategic/Branding" dataDxfId="5"/>
    <tableColumn id="11" xr3:uid="{00000000-0010-0000-0000-00000B000000}" name="Customer Interactions" dataDxfId="4"/>
    <tableColumn id="12" xr3:uid="{00000000-0010-0000-0000-00000C000000}" name="BDR Meetings" dataDxfId="3"/>
    <tableColumn id="13" xr3:uid="{00000000-0010-0000-0000-00000D000000}" name="Event Score" dataDxfId="2"/>
    <tableColumn id="14" xr3:uid="{00000000-0010-0000-0000-00000E000000}" name="ROI" dataDxfId="1"/>
    <tableColumn id="15" xr3:uid="{00000000-0010-0000-0000-00000F000000}" name="Re-Attend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B116"/>
  <sheetViews>
    <sheetView zoomScaleNormal="100" workbookViewId="0">
      <selection activeCell="D6" sqref="D6"/>
    </sheetView>
  </sheetViews>
  <sheetFormatPr defaultColWidth="14.42578125" defaultRowHeight="14.25"/>
  <cols>
    <col min="1" max="1" width="3" style="90" customWidth="1"/>
    <col min="2" max="2" width="100" style="90" customWidth="1"/>
    <col min="3" max="16384" width="14.42578125" style="90"/>
  </cols>
  <sheetData>
    <row r="2" spans="2:2" ht="22.5" customHeight="1">
      <c r="B2" s="97" t="s">
        <v>0</v>
      </c>
    </row>
    <row r="3" spans="2:2" ht="22.5" customHeight="1">
      <c r="B3" s="97"/>
    </row>
    <row r="4" spans="2:2" ht="15" customHeight="1">
      <c r="B4" s="91" t="s">
        <v>1</v>
      </c>
    </row>
    <row r="5" spans="2:2" ht="15.75" customHeight="1">
      <c r="B5" s="64" t="s">
        <v>2</v>
      </c>
    </row>
    <row r="6" spans="2:2" ht="15.75" customHeight="1">
      <c r="B6" s="64" t="s">
        <v>3</v>
      </c>
    </row>
    <row r="7" spans="2:2" ht="15.75" customHeight="1">
      <c r="B7" s="64" t="s">
        <v>4</v>
      </c>
    </row>
    <row r="8" spans="2:2" ht="15.75" customHeight="1">
      <c r="B8" s="64"/>
    </row>
    <row r="10" spans="2:2" ht="15" customHeight="1">
      <c r="B10" s="92" t="s">
        <v>5</v>
      </c>
    </row>
    <row r="11" spans="2:2">
      <c r="B11" s="90" t="s">
        <v>6</v>
      </c>
    </row>
    <row r="12" spans="2:2">
      <c r="B12" s="90" t="s">
        <v>7</v>
      </c>
    </row>
    <row r="13" spans="2:2">
      <c r="B13" s="90" t="s">
        <v>8</v>
      </c>
    </row>
    <row r="14" spans="2:2">
      <c r="B14" s="90" t="s">
        <v>9</v>
      </c>
    </row>
    <row r="15" spans="2:2">
      <c r="B15" s="90" t="s">
        <v>10</v>
      </c>
    </row>
    <row r="16" spans="2:2">
      <c r="B16" s="90" t="s">
        <v>11</v>
      </c>
    </row>
    <row r="18" spans="2:2">
      <c r="B18" s="90" t="s">
        <v>12</v>
      </c>
    </row>
    <row r="19" spans="2:2">
      <c r="B19" s="90" t="s">
        <v>13</v>
      </c>
    </row>
    <row r="22" spans="2:2" ht="15" customHeight="1">
      <c r="B22" s="92" t="s">
        <v>14</v>
      </c>
    </row>
    <row r="24" spans="2:2">
      <c r="B24" s="98" t="s">
        <v>15</v>
      </c>
    </row>
    <row r="25" spans="2:2">
      <c r="B25" s="90" t="s">
        <v>16</v>
      </c>
    </row>
    <row r="26" spans="2:2">
      <c r="B26" s="90" t="s">
        <v>17</v>
      </c>
    </row>
    <row r="28" spans="2:2">
      <c r="B28" s="98" t="s">
        <v>18</v>
      </c>
    </row>
    <row r="29" spans="2:2">
      <c r="B29" s="90" t="s">
        <v>19</v>
      </c>
    </row>
    <row r="30" spans="2:2">
      <c r="B30" s="90" t="s">
        <v>20</v>
      </c>
    </row>
    <row r="31" spans="2:2">
      <c r="B31" s="90" t="s">
        <v>21</v>
      </c>
    </row>
    <row r="33" spans="2:2">
      <c r="B33" s="98" t="s">
        <v>22</v>
      </c>
    </row>
    <row r="34" spans="2:2">
      <c r="B34" s="90" t="s">
        <v>23</v>
      </c>
    </row>
    <row r="35" spans="2:2">
      <c r="B35" s="90" t="s">
        <v>24</v>
      </c>
    </row>
    <row r="36" spans="2:2">
      <c r="B36" s="90" t="s">
        <v>25</v>
      </c>
    </row>
    <row r="37" spans="2:2">
      <c r="B37" s="90" t="s">
        <v>26</v>
      </c>
    </row>
    <row r="38" spans="2:2">
      <c r="B38" s="90" t="s">
        <v>27</v>
      </c>
    </row>
    <row r="39" spans="2:2">
      <c r="B39" s="90" t="s">
        <v>28</v>
      </c>
    </row>
    <row r="40" spans="2:2">
      <c r="B40" s="90" t="s">
        <v>29</v>
      </c>
    </row>
    <row r="41" spans="2:2">
      <c r="B41" s="90" t="s">
        <v>30</v>
      </c>
    </row>
    <row r="42" spans="2:2">
      <c r="B42" s="90" t="s">
        <v>31</v>
      </c>
    </row>
    <row r="43" spans="2:2">
      <c r="B43" s="90" t="s">
        <v>32</v>
      </c>
    </row>
    <row r="44" spans="2:2">
      <c r="B44" s="90" t="s">
        <v>33</v>
      </c>
    </row>
    <row r="45" spans="2:2">
      <c r="B45" s="90" t="s">
        <v>34</v>
      </c>
    </row>
    <row r="47" spans="2:2">
      <c r="B47" s="98" t="s">
        <v>35</v>
      </c>
    </row>
    <row r="48" spans="2:2">
      <c r="B48" s="90" t="s">
        <v>36</v>
      </c>
    </row>
    <row r="49" spans="2:2">
      <c r="B49" s="90" t="s">
        <v>37</v>
      </c>
    </row>
    <row r="50" spans="2:2">
      <c r="B50" s="90" t="s">
        <v>38</v>
      </c>
    </row>
    <row r="51" spans="2:2">
      <c r="B51" s="90" t="s">
        <v>39</v>
      </c>
    </row>
    <row r="52" spans="2:2">
      <c r="B52" s="93" t="s">
        <v>40</v>
      </c>
    </row>
    <row r="53" spans="2:2">
      <c r="B53" s="93"/>
    </row>
    <row r="55" spans="2:2" ht="15" customHeight="1">
      <c r="B55" s="99" t="s">
        <v>41</v>
      </c>
    </row>
    <row r="57" spans="2:2">
      <c r="B57" s="90" t="s">
        <v>42</v>
      </c>
    </row>
    <row r="58" spans="2:2">
      <c r="B58" s="90" t="s">
        <v>43</v>
      </c>
    </row>
    <row r="59" spans="2:2">
      <c r="B59" s="90" t="s">
        <v>44</v>
      </c>
    </row>
    <row r="61" spans="2:2">
      <c r="B61" s="95" t="s">
        <v>45</v>
      </c>
    </row>
    <row r="62" spans="2:2">
      <c r="B62" s="95"/>
    </row>
    <row r="64" spans="2:2" ht="15" customHeight="1">
      <c r="B64" s="99" t="s">
        <v>46</v>
      </c>
    </row>
    <row r="66" spans="2:2">
      <c r="B66" s="90" t="s">
        <v>47</v>
      </c>
    </row>
    <row r="67" spans="2:2">
      <c r="B67" s="90" t="s">
        <v>48</v>
      </c>
    </row>
    <row r="68" spans="2:2" ht="15" customHeight="1">
      <c r="B68" s="96" t="s">
        <v>49</v>
      </c>
    </row>
    <row r="69" spans="2:2" ht="15" customHeight="1">
      <c r="B69" s="96"/>
    </row>
    <row r="71" spans="2:2" ht="15" customHeight="1">
      <c r="B71" s="99" t="s">
        <v>50</v>
      </c>
    </row>
    <row r="73" spans="2:2">
      <c r="B73" s="90" t="s">
        <v>51</v>
      </c>
    </row>
    <row r="74" spans="2:2">
      <c r="B74" s="90" t="s">
        <v>52</v>
      </c>
    </row>
    <row r="75" spans="2:2">
      <c r="B75" s="90" t="s">
        <v>53</v>
      </c>
    </row>
    <row r="76" spans="2:2" ht="15" customHeight="1">
      <c r="B76" s="96" t="s">
        <v>54</v>
      </c>
    </row>
    <row r="77" spans="2:2" ht="15" customHeight="1">
      <c r="B77" s="96"/>
    </row>
    <row r="79" spans="2:2" ht="15" customHeight="1">
      <c r="B79" s="94" t="s">
        <v>55</v>
      </c>
    </row>
    <row r="81" spans="2:2">
      <c r="B81" s="90" t="s">
        <v>56</v>
      </c>
    </row>
    <row r="82" spans="2:2">
      <c r="B82" s="90" t="s">
        <v>57</v>
      </c>
    </row>
    <row r="83" spans="2:2">
      <c r="B83" s="90" t="s">
        <v>58</v>
      </c>
    </row>
    <row r="84" spans="2:2">
      <c r="B84" s="90" t="s">
        <v>59</v>
      </c>
    </row>
    <row r="85" spans="2:2" ht="15" customHeight="1">
      <c r="B85" s="96" t="s">
        <v>60</v>
      </c>
    </row>
    <row r="88" spans="2:2" ht="15.75">
      <c r="B88" s="100" t="s">
        <v>61</v>
      </c>
    </row>
    <row r="89" spans="2:2">
      <c r="B89" s="101" t="s">
        <v>62</v>
      </c>
    </row>
    <row r="90" spans="2:2">
      <c r="B90" s="101" t="s">
        <v>63</v>
      </c>
    </row>
    <row r="91" spans="2:2">
      <c r="B91" s="101" t="s">
        <v>64</v>
      </c>
    </row>
    <row r="92" spans="2:2">
      <c r="B92" s="101" t="s">
        <v>65</v>
      </c>
    </row>
    <row r="93" spans="2:2">
      <c r="B93" s="101" t="s">
        <v>66</v>
      </c>
    </row>
    <row r="94" spans="2:2">
      <c r="B94" s="101"/>
    </row>
    <row r="95" spans="2:2">
      <c r="B95" s="101" t="s">
        <v>67</v>
      </c>
    </row>
    <row r="96" spans="2:2">
      <c r="B96" s="101"/>
    </row>
    <row r="97" spans="2:2" ht="15.75">
      <c r="B97" s="100" t="s">
        <v>68</v>
      </c>
    </row>
    <row r="98" spans="2:2">
      <c r="B98" s="101" t="s">
        <v>69</v>
      </c>
    </row>
    <row r="99" spans="2:2">
      <c r="B99" s="101" t="s">
        <v>70</v>
      </c>
    </row>
    <row r="100" spans="2:2">
      <c r="B100" s="101" t="s">
        <v>71</v>
      </c>
    </row>
    <row r="101" spans="2:2">
      <c r="B101" s="101" t="s">
        <v>72</v>
      </c>
    </row>
    <row r="102" spans="2:2">
      <c r="B102" s="101" t="s">
        <v>73</v>
      </c>
    </row>
    <row r="103" spans="2:2">
      <c r="B103" s="101"/>
    </row>
    <row r="104" spans="2:2" ht="15.75">
      <c r="B104" s="100" t="s">
        <v>74</v>
      </c>
    </row>
    <row r="105" spans="2:2">
      <c r="B105" s="90" t="s">
        <v>75</v>
      </c>
    </row>
    <row r="106" spans="2:2">
      <c r="B106" s="90" t="s">
        <v>76</v>
      </c>
    </row>
    <row r="107" spans="2:2">
      <c r="B107" s="90" t="s">
        <v>77</v>
      </c>
    </row>
    <row r="108" spans="2:2">
      <c r="B108" s="90" t="s">
        <v>78</v>
      </c>
    </row>
    <row r="112" spans="2:2">
      <c r="B112" s="28" t="s">
        <v>79</v>
      </c>
    </row>
    <row r="113" spans="2:2">
      <c r="B113" s="90" t="s">
        <v>80</v>
      </c>
    </row>
    <row r="115" spans="2:2">
      <c r="B115" s="102" t="s">
        <v>81</v>
      </c>
    </row>
    <row r="116" spans="2:2">
      <c r="B116" s="90" t="s">
        <v>82</v>
      </c>
    </row>
  </sheetData>
  <sheetProtection sheet="1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AC1000"/>
  <sheetViews>
    <sheetView zoomScaleNormal="100" workbookViewId="0">
      <selection activeCell="F16" sqref="F16"/>
    </sheetView>
  </sheetViews>
  <sheetFormatPr defaultColWidth="14.42578125" defaultRowHeight="14.25"/>
  <cols>
    <col min="1" max="1" width="3" customWidth="1"/>
    <col min="2" max="2" width="35" customWidth="1"/>
    <col min="3" max="3" width="18" customWidth="1"/>
    <col min="4" max="4" width="10" customWidth="1"/>
    <col min="5" max="5" width="3" customWidth="1"/>
    <col min="6" max="6" width="35" customWidth="1"/>
    <col min="7" max="7" width="18" customWidth="1"/>
    <col min="8" max="8" width="10" customWidth="1"/>
    <col min="9" max="9" width="1.28515625" customWidth="1"/>
    <col min="10" max="10" width="20.85546875" customWidth="1"/>
    <col min="11" max="11" width="8.5703125" customWidth="1"/>
    <col min="12" max="12" width="1.28515625" customWidth="1"/>
    <col min="13" max="13" width="17.140625" customWidth="1"/>
    <col min="14" max="14" width="7" customWidth="1"/>
    <col min="15" max="15" width="1.28515625" customWidth="1"/>
    <col min="16" max="16" width="18.5703125" customWidth="1"/>
    <col min="17" max="17" width="7.42578125" customWidth="1"/>
    <col min="18" max="18" width="1.28515625" customWidth="1"/>
    <col min="19" max="19" width="24.28515625" customWidth="1"/>
    <col min="20" max="20" width="7.85546875" customWidth="1"/>
    <col min="21" max="21" width="1.28515625" customWidth="1"/>
    <col min="22" max="22" width="25.28515625" customWidth="1"/>
    <col min="23" max="23" width="7.7109375" customWidth="1"/>
    <col min="24" max="24" width="1.28515625" customWidth="1"/>
    <col min="25" max="25" width="19.5703125" customWidth="1"/>
    <col min="26" max="26" width="8.28515625" customWidth="1"/>
    <col min="27" max="27" width="1.28515625" customWidth="1"/>
    <col min="28" max="28" width="17.85546875" customWidth="1"/>
    <col min="29" max="29" width="10.5703125" customWidth="1"/>
  </cols>
  <sheetData>
    <row r="1" spans="1:29" ht="36.75" customHeight="1">
      <c r="A1" s="58"/>
      <c r="B1" s="87" t="s">
        <v>152</v>
      </c>
      <c r="C1" s="82"/>
      <c r="D1" s="82"/>
      <c r="E1" s="82"/>
      <c r="F1" s="82"/>
      <c r="G1" s="82"/>
      <c r="H1" s="82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ht="14.25" customHeight="1">
      <c r="A2" s="77"/>
      <c r="B2" s="89" t="s">
        <v>153</v>
      </c>
      <c r="C2" s="88"/>
      <c r="D2" s="77"/>
      <c r="E2" s="77"/>
      <c r="F2" s="59"/>
      <c r="G2" s="77"/>
      <c r="H2" s="77"/>
      <c r="I2" s="59"/>
      <c r="J2" s="77"/>
      <c r="K2" s="77"/>
      <c r="L2" s="59"/>
      <c r="M2" s="78"/>
      <c r="N2" s="77"/>
      <c r="O2" s="59"/>
      <c r="P2" s="78"/>
      <c r="Q2" s="77"/>
      <c r="R2" s="59"/>
      <c r="S2" s="77"/>
      <c r="T2" s="77"/>
      <c r="U2" s="59"/>
      <c r="V2" s="77"/>
      <c r="W2" s="77"/>
      <c r="X2" s="59"/>
      <c r="Y2" s="77"/>
      <c r="Z2" s="77"/>
      <c r="AA2" s="59"/>
      <c r="AB2" s="77"/>
      <c r="AC2" s="77"/>
    </row>
    <row r="3" spans="1:29" ht="14.25" customHeight="1">
      <c r="A3" s="77"/>
      <c r="B3" s="77"/>
      <c r="C3" s="59"/>
      <c r="D3" s="77"/>
      <c r="E3" s="77"/>
      <c r="F3" s="59"/>
      <c r="G3" s="77"/>
      <c r="H3" s="77"/>
      <c r="I3" s="59"/>
      <c r="J3" s="77"/>
      <c r="K3" s="77"/>
      <c r="L3" s="59"/>
      <c r="M3" s="78"/>
      <c r="N3" s="77"/>
      <c r="O3" s="59"/>
      <c r="P3" s="78"/>
      <c r="Q3" s="77"/>
      <c r="R3" s="59"/>
      <c r="S3" s="77"/>
      <c r="T3" s="77"/>
      <c r="U3" s="59"/>
      <c r="V3" s="77"/>
      <c r="W3" s="77"/>
      <c r="X3" s="59"/>
      <c r="Y3" s="77"/>
      <c r="Z3" s="77"/>
      <c r="AA3" s="59"/>
      <c r="AB3" s="79"/>
      <c r="AC3" s="77"/>
    </row>
    <row r="4" spans="1:29" ht="14.25" customHeight="1">
      <c r="A4" s="77"/>
      <c r="B4" s="85" t="s">
        <v>154</v>
      </c>
      <c r="C4" s="86" t="s">
        <v>155</v>
      </c>
      <c r="D4" s="85" t="s">
        <v>156</v>
      </c>
      <c r="E4" s="77"/>
      <c r="F4" s="85" t="s">
        <v>157</v>
      </c>
      <c r="G4" s="86" t="s">
        <v>158</v>
      </c>
      <c r="H4" s="85" t="s">
        <v>156</v>
      </c>
      <c r="I4" s="59"/>
      <c r="J4" s="77"/>
      <c r="K4" s="77"/>
      <c r="L4" s="59"/>
      <c r="M4" s="78"/>
      <c r="N4" s="77"/>
      <c r="O4" s="59"/>
      <c r="P4" s="78"/>
      <c r="Q4" s="77"/>
      <c r="R4" s="59"/>
      <c r="S4" s="77"/>
      <c r="T4" s="77"/>
      <c r="U4" s="59"/>
      <c r="V4" s="77"/>
      <c r="W4" s="77"/>
      <c r="X4" s="59"/>
      <c r="Y4" s="77"/>
      <c r="Z4" s="77"/>
      <c r="AA4" s="59"/>
      <c r="AB4" s="79"/>
      <c r="AC4" s="77"/>
    </row>
    <row r="5" spans="1:29" ht="14.25" customHeight="1">
      <c r="A5" s="77"/>
      <c r="B5" s="77" t="s">
        <v>159</v>
      </c>
      <c r="C5" s="60" t="s">
        <v>160</v>
      </c>
      <c r="D5" s="60">
        <v>3</v>
      </c>
      <c r="E5" s="77"/>
      <c r="F5" s="59" t="s">
        <v>161</v>
      </c>
      <c r="G5" s="61">
        <v>0</v>
      </c>
      <c r="H5" s="60">
        <v>0</v>
      </c>
      <c r="I5" s="59"/>
      <c r="J5" s="77"/>
      <c r="K5" s="77"/>
      <c r="L5" s="59"/>
      <c r="M5" s="78"/>
      <c r="N5" s="77"/>
      <c r="O5" s="59"/>
      <c r="P5" s="78"/>
      <c r="Q5" s="77"/>
      <c r="R5" s="59"/>
      <c r="S5" s="77"/>
      <c r="T5" s="77"/>
      <c r="U5" s="59"/>
      <c r="V5" s="77"/>
      <c r="W5" s="77"/>
      <c r="X5" s="59"/>
      <c r="Y5" s="77"/>
      <c r="Z5" s="77"/>
      <c r="AA5" s="59"/>
      <c r="AB5" s="79"/>
      <c r="AC5" s="77"/>
    </row>
    <row r="6" spans="1:29" ht="14.25" customHeight="1">
      <c r="A6" s="80"/>
      <c r="B6" s="77" t="s">
        <v>162</v>
      </c>
      <c r="C6" s="60" t="s">
        <v>163</v>
      </c>
      <c r="D6" s="81">
        <v>2</v>
      </c>
      <c r="E6" s="77"/>
      <c r="F6" s="59" t="s">
        <v>164</v>
      </c>
      <c r="G6" s="61">
        <v>100000</v>
      </c>
      <c r="H6" s="60">
        <v>1</v>
      </c>
      <c r="I6" s="59"/>
      <c r="J6" s="80"/>
      <c r="K6" s="77"/>
      <c r="L6" s="59"/>
      <c r="M6" s="78"/>
      <c r="N6" s="77"/>
      <c r="O6" s="59"/>
      <c r="P6" s="78"/>
      <c r="Q6" s="77"/>
      <c r="R6" s="59"/>
      <c r="S6" s="77"/>
      <c r="T6" s="77"/>
      <c r="U6" s="59"/>
      <c r="V6" s="80"/>
      <c r="W6" s="77"/>
      <c r="X6" s="59"/>
      <c r="Y6" s="80"/>
      <c r="Z6" s="77"/>
      <c r="AA6" s="59"/>
      <c r="AB6" s="80"/>
      <c r="AC6" s="77"/>
    </row>
    <row r="7" spans="1:29" ht="14.25" customHeight="1">
      <c r="A7" s="59"/>
      <c r="B7" s="59" t="s">
        <v>165</v>
      </c>
      <c r="C7" s="60" t="s">
        <v>166</v>
      </c>
      <c r="D7" s="60">
        <v>1</v>
      </c>
      <c r="E7" s="59"/>
      <c r="F7" s="59" t="s">
        <v>167</v>
      </c>
      <c r="G7" s="61">
        <v>250000</v>
      </c>
      <c r="H7" s="60">
        <v>2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76"/>
      <c r="T7" s="76"/>
      <c r="U7" s="59"/>
      <c r="V7" s="59"/>
      <c r="W7" s="59"/>
      <c r="X7" s="59"/>
      <c r="Y7" s="59"/>
      <c r="Z7" s="59"/>
      <c r="AA7" s="59"/>
      <c r="AB7" s="59"/>
      <c r="AC7" s="59"/>
    </row>
    <row r="8" spans="1:29" ht="14.25" customHeight="1">
      <c r="A8" s="59"/>
      <c r="B8" s="59" t="s">
        <v>168</v>
      </c>
      <c r="C8" s="60" t="s">
        <v>169</v>
      </c>
      <c r="D8" s="60">
        <v>0</v>
      </c>
      <c r="E8" s="59"/>
      <c r="F8" s="59" t="s">
        <v>170</v>
      </c>
      <c r="G8" s="61">
        <v>500000</v>
      </c>
      <c r="H8" s="60">
        <v>3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1:29" ht="14.25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spans="1:29" ht="14.25" customHeight="1">
      <c r="A10" s="59"/>
      <c r="B10" s="85" t="s">
        <v>171</v>
      </c>
      <c r="C10" s="86" t="s">
        <v>158</v>
      </c>
      <c r="D10" s="85" t="s">
        <v>156</v>
      </c>
      <c r="E10" s="59"/>
      <c r="F10" s="85" t="s">
        <v>172</v>
      </c>
      <c r="G10" s="86" t="s">
        <v>173</v>
      </c>
      <c r="H10" s="85" t="s">
        <v>156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ht="14.25" customHeight="1">
      <c r="A11" s="59"/>
      <c r="B11" s="59" t="s">
        <v>174</v>
      </c>
      <c r="C11" s="60">
        <v>0</v>
      </c>
      <c r="D11" s="60">
        <v>0</v>
      </c>
      <c r="E11" s="59"/>
      <c r="F11" s="59" t="s">
        <v>175</v>
      </c>
      <c r="G11" s="60" t="s">
        <v>175</v>
      </c>
      <c r="H11" s="60">
        <v>0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ht="14.25" customHeight="1">
      <c r="A12" s="59"/>
      <c r="B12" s="59" t="s">
        <v>176</v>
      </c>
      <c r="C12" s="60">
        <v>10</v>
      </c>
      <c r="D12" s="60">
        <v>1</v>
      </c>
      <c r="E12" s="59"/>
      <c r="F12" s="59" t="s">
        <v>177</v>
      </c>
      <c r="G12" s="60" t="s">
        <v>94</v>
      </c>
      <c r="H12" s="60">
        <v>1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29" ht="14.25" customHeight="1">
      <c r="A13" s="59"/>
      <c r="B13" s="59" t="s">
        <v>178</v>
      </c>
      <c r="C13" s="60">
        <v>25</v>
      </c>
      <c r="D13" s="60">
        <v>2</v>
      </c>
      <c r="E13" s="59"/>
      <c r="F13" s="59" t="s">
        <v>179</v>
      </c>
      <c r="G13" s="60" t="s">
        <v>149</v>
      </c>
      <c r="H13" s="60">
        <v>1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14.25" customHeight="1">
      <c r="A14" s="59"/>
      <c r="B14" s="59" t="s">
        <v>180</v>
      </c>
      <c r="C14" s="60">
        <v>100</v>
      </c>
      <c r="D14" s="60">
        <v>3</v>
      </c>
      <c r="E14" s="59"/>
      <c r="F14" s="59" t="s">
        <v>181</v>
      </c>
      <c r="G14" s="60" t="s">
        <v>182</v>
      </c>
      <c r="H14" s="60">
        <v>2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ht="14.2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ht="14.25" customHeight="1">
      <c r="A16" s="59"/>
      <c r="B16" s="85" t="s">
        <v>183</v>
      </c>
      <c r="C16" s="86" t="s">
        <v>158</v>
      </c>
      <c r="D16" s="85" t="s">
        <v>156</v>
      </c>
      <c r="E16" s="59"/>
      <c r="F16" s="85" t="s">
        <v>184</v>
      </c>
      <c r="G16" s="86" t="s">
        <v>158</v>
      </c>
      <c r="H16" s="85" t="s">
        <v>156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ht="14.25" customHeight="1">
      <c r="A17" s="59"/>
      <c r="B17" s="59" t="s">
        <v>185</v>
      </c>
      <c r="C17" s="60">
        <v>0</v>
      </c>
      <c r="D17" s="60">
        <v>0</v>
      </c>
      <c r="E17" s="59"/>
      <c r="F17" s="59" t="s">
        <v>186</v>
      </c>
      <c r="G17" s="60">
        <v>0</v>
      </c>
      <c r="H17" s="60">
        <v>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ht="14.25" customHeight="1">
      <c r="A18" s="59"/>
      <c r="B18" s="59" t="s">
        <v>187</v>
      </c>
      <c r="C18" s="60">
        <v>5</v>
      </c>
      <c r="D18" s="60">
        <v>1</v>
      </c>
      <c r="E18" s="59"/>
      <c r="F18" s="59" t="s">
        <v>188</v>
      </c>
      <c r="G18" s="60">
        <v>3</v>
      </c>
      <c r="H18" s="60">
        <v>1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ht="14.25" customHeight="1">
      <c r="A19" s="59"/>
      <c r="B19" s="59" t="s">
        <v>189</v>
      </c>
      <c r="C19" s="60">
        <v>10</v>
      </c>
      <c r="D19" s="60">
        <v>2</v>
      </c>
      <c r="E19" s="59"/>
      <c r="F19" s="59" t="s">
        <v>190</v>
      </c>
      <c r="G19" s="60">
        <v>10</v>
      </c>
      <c r="H19" s="60">
        <v>2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ht="14.25" customHeight="1">
      <c r="A20" s="59"/>
      <c r="B20" s="59" t="s">
        <v>191</v>
      </c>
      <c r="C20" s="60">
        <v>25</v>
      </c>
      <c r="D20" s="60">
        <v>3</v>
      </c>
      <c r="E20" s="59"/>
      <c r="F20" s="59" t="s">
        <v>192</v>
      </c>
      <c r="G20" s="60">
        <v>25</v>
      </c>
      <c r="H20" s="60">
        <v>3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ht="14.2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ht="14.25" customHeight="1">
      <c r="A22" s="59"/>
      <c r="B22" s="85" t="s">
        <v>193</v>
      </c>
      <c r="C22" s="86" t="s">
        <v>158</v>
      </c>
      <c r="D22" s="85" t="s">
        <v>156</v>
      </c>
      <c r="E22" s="59"/>
      <c r="F22" s="85" t="s">
        <v>194</v>
      </c>
      <c r="G22" s="86" t="s">
        <v>158</v>
      </c>
      <c r="H22" s="85" t="s">
        <v>156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ht="14.25" customHeight="1">
      <c r="A23" s="59"/>
      <c r="B23" s="59" t="s">
        <v>195</v>
      </c>
      <c r="C23" s="60">
        <v>0</v>
      </c>
      <c r="D23" s="60">
        <v>0</v>
      </c>
      <c r="E23" s="59"/>
      <c r="F23" s="59" t="s">
        <v>196</v>
      </c>
      <c r="G23" s="60">
        <v>0</v>
      </c>
      <c r="H23" s="60">
        <v>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ht="14.25" customHeight="1">
      <c r="A24" s="59"/>
      <c r="B24" s="59" t="s">
        <v>197</v>
      </c>
      <c r="C24" s="60">
        <v>5</v>
      </c>
      <c r="D24" s="60">
        <v>1</v>
      </c>
      <c r="E24" s="59"/>
      <c r="F24" s="59" t="s">
        <v>198</v>
      </c>
      <c r="G24" s="60">
        <v>10</v>
      </c>
      <c r="H24" s="60">
        <v>1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ht="14.25" customHeight="1">
      <c r="A25" s="59"/>
      <c r="B25" s="59" t="s">
        <v>199</v>
      </c>
      <c r="C25" s="60">
        <v>10</v>
      </c>
      <c r="D25" s="60">
        <v>2</v>
      </c>
      <c r="E25" s="59"/>
      <c r="F25" s="59" t="s">
        <v>200</v>
      </c>
      <c r="G25" s="60">
        <v>25</v>
      </c>
      <c r="H25" s="60">
        <v>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</row>
    <row r="26" spans="1:29" ht="14.25" customHeight="1">
      <c r="A26" s="59"/>
      <c r="B26" s="59" t="s">
        <v>201</v>
      </c>
      <c r="C26" s="60">
        <v>25</v>
      </c>
      <c r="D26" s="60">
        <v>3</v>
      </c>
      <c r="E26" s="59"/>
      <c r="F26" s="59" t="s">
        <v>202</v>
      </c>
      <c r="G26" s="60">
        <v>50</v>
      </c>
      <c r="H26" s="60">
        <v>3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ht="14.2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ht="14.25" customHeight="1">
      <c r="A28" s="59"/>
      <c r="B28" s="85" t="s">
        <v>203</v>
      </c>
      <c r="C28" s="86" t="s">
        <v>158</v>
      </c>
      <c r="D28" s="85" t="s">
        <v>156</v>
      </c>
      <c r="E28" s="59"/>
      <c r="F28" s="85" t="s">
        <v>204</v>
      </c>
      <c r="G28" s="86" t="s">
        <v>158</v>
      </c>
      <c r="H28" s="85" t="s">
        <v>156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</row>
    <row r="29" spans="1:29" ht="14.25" customHeight="1">
      <c r="A29" s="59"/>
      <c r="B29" s="59" t="s">
        <v>205</v>
      </c>
      <c r="C29" s="61">
        <v>0</v>
      </c>
      <c r="D29" s="60">
        <v>0</v>
      </c>
      <c r="E29" s="59"/>
      <c r="F29" s="59" t="s">
        <v>206</v>
      </c>
      <c r="G29" s="60">
        <v>0</v>
      </c>
      <c r="H29" s="60">
        <v>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ht="14.25" customHeight="1">
      <c r="A30" s="59"/>
      <c r="B30" s="59" t="s">
        <v>207</v>
      </c>
      <c r="C30" s="61">
        <v>100000</v>
      </c>
      <c r="D30" s="60">
        <v>1</v>
      </c>
      <c r="E30" s="59"/>
      <c r="F30" s="59" t="s">
        <v>208</v>
      </c>
      <c r="G30" s="60">
        <v>3</v>
      </c>
      <c r="H30" s="60">
        <v>1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ht="14.25" customHeight="1">
      <c r="A31" s="59"/>
      <c r="B31" s="59" t="s">
        <v>209</v>
      </c>
      <c r="C31" s="61">
        <v>250000</v>
      </c>
      <c r="D31" s="60">
        <v>2</v>
      </c>
      <c r="E31" s="59"/>
      <c r="F31" s="59" t="s">
        <v>210</v>
      </c>
      <c r="G31" s="60">
        <v>10</v>
      </c>
      <c r="H31" s="60">
        <v>2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ht="14.25" customHeight="1">
      <c r="A32" s="59"/>
      <c r="B32" s="59" t="s">
        <v>211</v>
      </c>
      <c r="C32" s="61">
        <v>500000</v>
      </c>
      <c r="D32" s="60">
        <v>3</v>
      </c>
      <c r="E32" s="59"/>
      <c r="F32" s="59" t="s">
        <v>212</v>
      </c>
      <c r="G32" s="60">
        <v>25</v>
      </c>
      <c r="H32" s="60">
        <v>3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ht="14.2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ht="14.2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ht="14.25" customHeight="1">
      <c r="A35" s="59"/>
      <c r="B35" s="84" t="s">
        <v>213</v>
      </c>
      <c r="C35" s="83"/>
      <c r="D35" s="83"/>
      <c r="E35" s="83"/>
      <c r="F35" s="83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ht="14.25" customHeight="1">
      <c r="A36" s="59"/>
      <c r="B36" s="59" t="s">
        <v>214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</row>
    <row r="37" spans="1:29" ht="14.25" customHeight="1">
      <c r="A37" s="59"/>
      <c r="B37" s="59" t="s">
        <v>215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</row>
    <row r="38" spans="1:29" ht="14.25" customHeight="1">
      <c r="A38" s="59"/>
      <c r="B38" s="59" t="s">
        <v>216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 ht="14.2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</row>
    <row r="40" spans="1:29" ht="14.2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ht="14.2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ht="14.2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ht="14.2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ht="14.2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ht="14.2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ht="14.2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 ht="14.2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</row>
    <row r="48" spans="1:29" ht="14.2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ht="14.2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14.2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14.2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14.2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14.2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14.2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14.2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14.2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14.2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14.2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14.2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4.2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14.2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14.2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ht="14.2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ht="14.2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ht="14.2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ht="14.2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ht="14.2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ht="14.2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</row>
    <row r="69" spans="1:29" ht="14.2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</row>
    <row r="70" spans="1:29" ht="14.2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</row>
    <row r="71" spans="1:29" ht="14.2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</row>
    <row r="72" spans="1:29" ht="14.2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ht="14.2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ht="14.2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</row>
    <row r="75" spans="1:29" ht="14.2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</row>
    <row r="76" spans="1:29" ht="14.2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</row>
    <row r="77" spans="1:29" ht="14.2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</row>
    <row r="78" spans="1:29" ht="14.2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</row>
    <row r="79" spans="1:29" ht="14.2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</row>
    <row r="80" spans="1:29" ht="14.2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</row>
    <row r="81" spans="1:29" ht="14.2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ht="14.2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ht="14.2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</row>
    <row r="84" spans="1:29" ht="14.2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ht="14.2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ht="14.2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</row>
    <row r="87" spans="1:29" ht="14.2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</row>
    <row r="88" spans="1:29" ht="14.2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</row>
    <row r="89" spans="1:29" ht="14.2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</row>
    <row r="90" spans="1:29" ht="14.2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</row>
    <row r="91" spans="1:29" ht="14.2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</row>
    <row r="92" spans="1:29" ht="14.2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</row>
    <row r="93" spans="1:29" ht="14.2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</row>
    <row r="94" spans="1:29" ht="14.2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</row>
    <row r="95" spans="1:29" ht="14.2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</row>
    <row r="96" spans="1:29" ht="14.2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</row>
    <row r="97" spans="1:29" ht="14.2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</row>
    <row r="98" spans="1:29" ht="14.2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</row>
    <row r="99" spans="1:29" ht="14.25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</row>
    <row r="100" spans="1:29" ht="14.25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</row>
    <row r="101" spans="1:29" ht="14.25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</row>
    <row r="102" spans="1:29" ht="14.25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ht="14.25" customHeight="1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</row>
    <row r="104" spans="1:29" ht="14.2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</row>
    <row r="105" spans="1:29" ht="14.25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</row>
    <row r="106" spans="1:29" ht="14.25" customHeight="1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</row>
    <row r="107" spans="1:29" ht="14.25" customHeight="1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</row>
    <row r="108" spans="1:29" ht="14.25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</row>
    <row r="109" spans="1:29" ht="14.25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</row>
    <row r="110" spans="1:29" ht="14.25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</row>
    <row r="111" spans="1:29" ht="14.25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</row>
    <row r="112" spans="1:29" ht="14.25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</row>
    <row r="113" spans="1:29" ht="14.2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</row>
    <row r="114" spans="1:29" ht="14.25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</row>
    <row r="115" spans="1:29" ht="14.25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</row>
    <row r="116" spans="1:29" ht="14.25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</row>
    <row r="117" spans="1:29" ht="14.25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</row>
    <row r="118" spans="1:29" ht="14.25" customHeight="1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</row>
    <row r="119" spans="1:29" ht="14.25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</row>
    <row r="120" spans="1:29" ht="14.25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</row>
    <row r="121" spans="1:29" ht="14.25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</row>
    <row r="122" spans="1:29" ht="14.25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</row>
    <row r="123" spans="1:29" ht="14.25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</row>
    <row r="124" spans="1:29" ht="14.2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</row>
    <row r="125" spans="1:29" ht="14.2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</row>
    <row r="126" spans="1:29" ht="14.25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</row>
    <row r="127" spans="1:29" ht="14.25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</row>
    <row r="128" spans="1:29" ht="14.25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</row>
    <row r="129" spans="1:29" ht="14.25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</row>
    <row r="130" spans="1:29" ht="14.25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</row>
    <row r="131" spans="1:29" ht="14.25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</row>
    <row r="132" spans="1:29" ht="14.25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</row>
    <row r="133" spans="1:29" ht="14.25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</row>
    <row r="134" spans="1:29" ht="14.25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</row>
    <row r="135" spans="1:29" ht="14.25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</row>
    <row r="136" spans="1:29" ht="14.2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</row>
    <row r="137" spans="1:29" ht="14.2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</row>
    <row r="138" spans="1:29" ht="14.25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</row>
    <row r="139" spans="1:29" ht="14.25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</row>
    <row r="140" spans="1:29" ht="14.25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</row>
    <row r="141" spans="1:29" ht="14.25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</row>
    <row r="142" spans="1:29" ht="14.25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</row>
    <row r="143" spans="1:29" ht="14.25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</row>
    <row r="144" spans="1:29" ht="14.2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</row>
    <row r="145" spans="1:29" ht="14.25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</row>
    <row r="146" spans="1:29" ht="14.25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</row>
    <row r="147" spans="1:29" ht="14.25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</row>
    <row r="148" spans="1:29" ht="14.25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</row>
    <row r="149" spans="1:29" ht="14.2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</row>
    <row r="150" spans="1:29" ht="14.2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</row>
    <row r="151" spans="1:29" ht="14.25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</row>
    <row r="152" spans="1:29" ht="14.25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</row>
    <row r="153" spans="1:29" ht="14.25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</row>
    <row r="154" spans="1:29" ht="14.25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</row>
    <row r="155" spans="1:29" ht="14.25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</row>
    <row r="156" spans="1:29" ht="14.25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</row>
    <row r="157" spans="1:29" ht="14.25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</row>
    <row r="158" spans="1:29" ht="14.25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</row>
    <row r="159" spans="1:29" ht="14.25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</row>
    <row r="160" spans="1:29" ht="14.25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</row>
    <row r="161" spans="1:29" ht="14.25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</row>
    <row r="162" spans="1:29" ht="14.2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</row>
    <row r="163" spans="1:29" ht="14.25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</row>
    <row r="164" spans="1:29" ht="14.25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</row>
    <row r="165" spans="1:29" ht="14.25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</row>
    <row r="166" spans="1:29" ht="14.25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</row>
    <row r="167" spans="1:29" ht="14.25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</row>
    <row r="168" spans="1:29" ht="14.25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</row>
    <row r="169" spans="1:29" ht="14.25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</row>
    <row r="170" spans="1:29" ht="14.25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</row>
    <row r="171" spans="1:29" ht="14.25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</row>
    <row r="172" spans="1:29" ht="14.25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</row>
    <row r="173" spans="1:29" ht="14.25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</row>
    <row r="174" spans="1:29" ht="14.25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</row>
    <row r="175" spans="1:29" ht="14.25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</row>
    <row r="176" spans="1:29" ht="14.25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</row>
    <row r="177" spans="1:29" ht="14.25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</row>
    <row r="178" spans="1:29" ht="14.25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</row>
    <row r="179" spans="1:29" ht="14.25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</row>
    <row r="180" spans="1:29" ht="14.2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</row>
    <row r="181" spans="1:29" ht="14.25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</row>
    <row r="182" spans="1:29" ht="14.25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</row>
    <row r="183" spans="1:29" ht="14.25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</row>
    <row r="184" spans="1:29" ht="14.25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</row>
    <row r="185" spans="1:29" ht="14.25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</row>
    <row r="186" spans="1:29" ht="14.25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</row>
    <row r="187" spans="1:29" ht="14.25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</row>
    <row r="188" spans="1:29" ht="14.25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</row>
    <row r="189" spans="1:29" ht="14.25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</row>
    <row r="190" spans="1:29" ht="14.25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</row>
    <row r="191" spans="1:29" ht="14.25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</row>
    <row r="192" spans="1:29" ht="14.25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</row>
    <row r="193" spans="1:29" ht="14.25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</row>
    <row r="194" spans="1:29" ht="14.25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</row>
    <row r="195" spans="1:29" ht="14.25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</row>
    <row r="196" spans="1:29" ht="14.25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</row>
    <row r="197" spans="1:29" ht="14.25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</row>
    <row r="198" spans="1:29" ht="14.2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</row>
    <row r="199" spans="1:29" ht="14.25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</row>
    <row r="200" spans="1:29" ht="14.25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</row>
    <row r="201" spans="1:29" ht="14.25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</row>
    <row r="202" spans="1:29" ht="14.25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</row>
    <row r="203" spans="1:29" ht="14.25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</row>
    <row r="204" spans="1:29" ht="14.25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1:29" ht="14.25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1:29" ht="14.25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1:29" ht="14.25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</row>
    <row r="208" spans="1:29" ht="14.25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</row>
    <row r="209" spans="1:29" ht="14.25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</row>
    <row r="210" spans="1:29" ht="14.25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</row>
    <row r="211" spans="1:29" ht="14.25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</row>
    <row r="212" spans="1:29" ht="14.25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</row>
    <row r="213" spans="1:29" ht="14.25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</row>
    <row r="214" spans="1:29" ht="14.25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</row>
    <row r="215" spans="1:29" ht="14.25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</row>
    <row r="216" spans="1:29" ht="14.2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</row>
    <row r="217" spans="1:29" ht="14.25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</row>
    <row r="218" spans="1:29" ht="14.25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</row>
    <row r="219" spans="1:29" ht="14.25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</row>
    <row r="220" spans="1:29" ht="14.25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</row>
    <row r="221" spans="1:29" ht="14.25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</row>
    <row r="222" spans="1:29" ht="14.25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</row>
    <row r="223" spans="1:29" ht="14.25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</row>
    <row r="224" spans="1:29" ht="14.25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</row>
    <row r="225" spans="1:29" ht="14.25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</row>
    <row r="226" spans="1:29" ht="14.25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</row>
    <row r="227" spans="1:29" ht="14.25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</row>
    <row r="228" spans="1:29" ht="14.25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</row>
    <row r="229" spans="1:29" ht="14.25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</row>
    <row r="230" spans="1:29" ht="14.25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</row>
    <row r="231" spans="1:29" ht="14.25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</row>
    <row r="232" spans="1:29" ht="14.25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</row>
    <row r="233" spans="1:29" ht="14.25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</row>
    <row r="234" spans="1:29" ht="14.2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</row>
    <row r="235" spans="1:29" ht="14.25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</row>
    <row r="236" spans="1:29" ht="14.25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</row>
    <row r="237" spans="1:29" ht="14.25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</row>
    <row r="238" spans="1:29" ht="14.25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</row>
    <row r="239" spans="1:29" ht="14.25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</row>
    <row r="240" spans="1:29" ht="14.25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</row>
    <row r="241" spans="1:29" ht="14.25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</row>
    <row r="242" spans="1:29" ht="14.25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</row>
    <row r="243" spans="1:29" ht="14.25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</row>
    <row r="244" spans="1:29" ht="14.25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</row>
    <row r="245" spans="1:29" ht="14.25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</row>
    <row r="246" spans="1:29" ht="14.25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</row>
    <row r="247" spans="1:29" ht="14.25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</row>
    <row r="248" spans="1:29" ht="14.25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</row>
    <row r="249" spans="1:29" ht="14.25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</row>
    <row r="250" spans="1:29" ht="14.25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</row>
    <row r="251" spans="1:29" ht="14.25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</row>
    <row r="252" spans="1:29" ht="14.2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</row>
    <row r="253" spans="1:29" ht="14.25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</row>
    <row r="254" spans="1:29" ht="14.25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</row>
    <row r="255" spans="1:29" ht="14.25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</row>
    <row r="256" spans="1:29" ht="14.25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</row>
    <row r="257" spans="1:29" ht="14.25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</row>
    <row r="258" spans="1:29" ht="14.25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</row>
    <row r="259" spans="1:29" ht="14.25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</row>
    <row r="260" spans="1:29" ht="14.25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</row>
    <row r="261" spans="1:29" ht="14.25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</row>
    <row r="262" spans="1:29" ht="14.25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</row>
    <row r="263" spans="1:29" ht="14.25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1:29" ht="14.25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1:29" ht="14.25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1:29" ht="14.25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</row>
    <row r="267" spans="1:29" ht="14.25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</row>
    <row r="268" spans="1:29" ht="14.25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</row>
    <row r="269" spans="1:29" ht="14.25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</row>
    <row r="270" spans="1:29" ht="14.2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</row>
    <row r="271" spans="1:29" ht="14.25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</row>
    <row r="272" spans="1:29" ht="14.25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</row>
    <row r="273" spans="1:29" ht="14.25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</row>
    <row r="274" spans="1:29" ht="14.25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</row>
    <row r="275" spans="1:29" ht="14.25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</row>
    <row r="276" spans="1:29" ht="14.25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</row>
    <row r="277" spans="1:29" ht="14.25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</row>
    <row r="278" spans="1:29" ht="14.25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</row>
    <row r="279" spans="1:29" ht="14.25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</row>
    <row r="280" spans="1:29" ht="14.25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</row>
    <row r="281" spans="1:29" ht="14.25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</row>
    <row r="282" spans="1:29" ht="14.25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</row>
    <row r="283" spans="1:29" ht="14.25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</row>
    <row r="284" spans="1:29" ht="14.25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</row>
    <row r="285" spans="1:29" ht="14.25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</row>
    <row r="286" spans="1:29" ht="14.25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</row>
    <row r="287" spans="1:29" ht="14.25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</row>
    <row r="288" spans="1:29" ht="14.2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</row>
    <row r="289" spans="1:29" ht="14.25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</row>
    <row r="290" spans="1:29" ht="14.25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</row>
    <row r="291" spans="1:29" ht="14.25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</row>
    <row r="292" spans="1:29" ht="14.25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</row>
    <row r="293" spans="1:29" ht="14.25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</row>
    <row r="294" spans="1:29" ht="14.25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</row>
    <row r="295" spans="1:29" ht="14.25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</row>
    <row r="296" spans="1:29" ht="14.25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</row>
    <row r="297" spans="1:29" ht="14.25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</row>
    <row r="298" spans="1:29" ht="14.25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</row>
    <row r="299" spans="1:29" ht="14.25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</row>
    <row r="300" spans="1:29" ht="14.25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</row>
    <row r="301" spans="1:29" ht="14.25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</row>
    <row r="302" spans="1:29" ht="14.25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</row>
    <row r="303" spans="1:29" ht="14.25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</row>
    <row r="304" spans="1:29" ht="14.25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</row>
    <row r="305" spans="1:29" ht="14.25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</row>
    <row r="306" spans="1:29" ht="14.25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</row>
    <row r="307" spans="1:29" ht="14.25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</row>
    <row r="308" spans="1:29" ht="14.25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</row>
    <row r="309" spans="1:29" ht="14.25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</row>
    <row r="310" spans="1:29" ht="14.25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</row>
    <row r="311" spans="1:29" ht="14.25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</row>
    <row r="312" spans="1:29" ht="14.25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</row>
    <row r="313" spans="1:29" ht="14.25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</row>
    <row r="314" spans="1:29" ht="14.25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</row>
    <row r="315" spans="1:29" ht="14.25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</row>
    <row r="316" spans="1:29" ht="14.25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</row>
    <row r="317" spans="1:29" ht="14.25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</row>
    <row r="318" spans="1:29" ht="14.25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</row>
    <row r="319" spans="1:29" ht="14.25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</row>
    <row r="320" spans="1:29" ht="14.25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</row>
    <row r="321" spans="1:29" ht="14.25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</row>
    <row r="322" spans="1:29" ht="14.25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</row>
    <row r="323" spans="1:29" ht="14.25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</row>
    <row r="324" spans="1:29" ht="14.25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</row>
    <row r="325" spans="1:29" ht="14.25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</row>
    <row r="326" spans="1:29" ht="14.25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</row>
    <row r="327" spans="1:29" ht="14.25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</row>
    <row r="328" spans="1:29" ht="14.25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</row>
    <row r="329" spans="1:29" ht="14.25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</row>
    <row r="330" spans="1:29" ht="14.25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</row>
    <row r="331" spans="1:29" ht="14.25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</row>
    <row r="332" spans="1:29" ht="14.25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</row>
    <row r="333" spans="1:29" ht="14.25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</row>
    <row r="334" spans="1:29" ht="14.25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</row>
    <row r="335" spans="1:29" ht="14.25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</row>
    <row r="336" spans="1:29" ht="14.25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</row>
    <row r="337" spans="1:29" ht="14.25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</row>
    <row r="338" spans="1:29" ht="14.25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</row>
    <row r="339" spans="1:29" ht="14.25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</row>
    <row r="340" spans="1:29" ht="14.25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</row>
    <row r="341" spans="1:29" ht="14.25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</row>
    <row r="342" spans="1:29" ht="14.25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</row>
    <row r="343" spans="1:29" ht="14.25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</row>
    <row r="344" spans="1:29" ht="14.25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</row>
    <row r="345" spans="1:29" ht="14.25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</row>
    <row r="346" spans="1:29" ht="14.25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</row>
    <row r="347" spans="1:29" ht="14.25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</row>
    <row r="348" spans="1:29" ht="14.25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</row>
    <row r="349" spans="1:29" ht="14.25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</row>
    <row r="350" spans="1:29" ht="14.25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</row>
    <row r="351" spans="1:29" ht="14.25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</row>
    <row r="352" spans="1:29" ht="14.25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</row>
    <row r="353" spans="1:29" ht="14.25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</row>
    <row r="354" spans="1:29" ht="14.25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</row>
    <row r="355" spans="1:29" ht="14.25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</row>
    <row r="356" spans="1:29" ht="14.25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</row>
    <row r="357" spans="1:29" ht="14.25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</row>
    <row r="358" spans="1:29" ht="14.25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</row>
    <row r="359" spans="1:29" ht="14.25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</row>
    <row r="360" spans="1:29" ht="14.25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</row>
    <row r="361" spans="1:29" ht="14.25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</row>
    <row r="362" spans="1:29" ht="14.25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</row>
    <row r="363" spans="1:29" ht="14.25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</row>
    <row r="364" spans="1:29" ht="14.25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</row>
    <row r="365" spans="1:29" ht="14.25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</row>
    <row r="366" spans="1:29" ht="14.25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</row>
    <row r="367" spans="1:29" ht="14.25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</row>
    <row r="368" spans="1:29" ht="14.25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</row>
    <row r="369" spans="1:29" ht="14.25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</row>
    <row r="370" spans="1:29" ht="14.25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</row>
    <row r="371" spans="1:29" ht="14.25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</row>
    <row r="372" spans="1:29" ht="14.25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</row>
    <row r="373" spans="1:29" ht="14.25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</row>
    <row r="374" spans="1:29" ht="14.25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</row>
    <row r="375" spans="1:29" ht="14.25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</row>
    <row r="376" spans="1:29" ht="14.25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</row>
    <row r="377" spans="1:29" ht="14.25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</row>
    <row r="378" spans="1:29" ht="14.25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</row>
    <row r="379" spans="1:29" ht="14.25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</row>
    <row r="380" spans="1:29" ht="14.25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</row>
    <row r="381" spans="1:29" ht="14.25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</row>
    <row r="382" spans="1:29" ht="14.25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</row>
    <row r="383" spans="1:29" ht="14.25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</row>
    <row r="384" spans="1:29" ht="14.25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</row>
    <row r="385" spans="1:29" ht="14.25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</row>
    <row r="386" spans="1:29" ht="14.25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</row>
    <row r="387" spans="1:29" ht="14.25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</row>
    <row r="388" spans="1:29" ht="14.25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</row>
    <row r="389" spans="1:29" ht="14.25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</row>
    <row r="390" spans="1:29" ht="14.25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</row>
    <row r="391" spans="1:29" ht="14.25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</row>
    <row r="392" spans="1:29" ht="14.25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</row>
    <row r="393" spans="1:29" ht="14.25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</row>
    <row r="394" spans="1:29" ht="14.25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</row>
    <row r="395" spans="1:29" ht="14.25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</row>
    <row r="396" spans="1:29" ht="14.25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</row>
    <row r="397" spans="1:29" ht="14.25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</row>
    <row r="398" spans="1:29" ht="14.25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</row>
    <row r="399" spans="1:29" ht="14.25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</row>
    <row r="400" spans="1:29" ht="14.25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</row>
    <row r="401" spans="1:29" ht="14.25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</row>
    <row r="402" spans="1:29" ht="14.25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</row>
    <row r="403" spans="1:29" ht="14.25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</row>
    <row r="404" spans="1:29" ht="14.25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</row>
    <row r="405" spans="1:29" ht="14.25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</row>
    <row r="406" spans="1:29" ht="14.25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</row>
    <row r="407" spans="1:29" ht="14.25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</row>
    <row r="408" spans="1:29" ht="14.25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</row>
    <row r="409" spans="1:29" ht="14.25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</row>
    <row r="410" spans="1:29" ht="14.25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</row>
    <row r="411" spans="1:29" ht="14.25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</row>
    <row r="412" spans="1:29" ht="14.25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</row>
    <row r="413" spans="1:29" ht="14.25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</row>
    <row r="414" spans="1:29" ht="14.25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</row>
    <row r="415" spans="1:29" ht="14.25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</row>
    <row r="416" spans="1:29" ht="14.25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</row>
    <row r="417" spans="1:29" ht="14.25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</row>
    <row r="418" spans="1:29" ht="14.25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</row>
    <row r="419" spans="1:29" ht="14.25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</row>
    <row r="420" spans="1:29" ht="14.25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</row>
    <row r="421" spans="1:29" ht="14.25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</row>
    <row r="422" spans="1:29" ht="14.25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</row>
    <row r="423" spans="1:29" ht="14.25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</row>
    <row r="424" spans="1:29" ht="14.25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</row>
    <row r="425" spans="1:29" ht="14.25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</row>
    <row r="426" spans="1:29" ht="14.25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</row>
    <row r="427" spans="1:29" ht="14.25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</row>
    <row r="428" spans="1:29" ht="14.25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</row>
    <row r="429" spans="1:29" ht="14.25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</row>
    <row r="430" spans="1:29" ht="14.25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</row>
    <row r="431" spans="1:29" ht="14.25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</row>
    <row r="432" spans="1:29" ht="14.25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</row>
    <row r="433" spans="1:29" ht="14.25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</row>
    <row r="434" spans="1:29" ht="14.25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</row>
    <row r="435" spans="1:29" ht="14.25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</row>
    <row r="436" spans="1:29" ht="14.25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</row>
    <row r="437" spans="1:29" ht="14.25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</row>
    <row r="438" spans="1:29" ht="14.25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</row>
    <row r="439" spans="1:29" ht="14.25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</row>
    <row r="440" spans="1:29" ht="14.25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</row>
    <row r="441" spans="1:29" ht="14.25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</row>
    <row r="442" spans="1:29" ht="14.25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</row>
    <row r="443" spans="1:29" ht="14.25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</row>
    <row r="444" spans="1:29" ht="14.25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</row>
    <row r="445" spans="1:29" ht="14.25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</row>
    <row r="446" spans="1:29" ht="14.25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</row>
    <row r="447" spans="1:29" ht="14.25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</row>
    <row r="448" spans="1:29" ht="14.25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</row>
    <row r="449" spans="1:29" ht="14.25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</row>
    <row r="450" spans="1:29" ht="14.25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</row>
    <row r="451" spans="1:29" ht="14.25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</row>
    <row r="452" spans="1:29" ht="14.25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</row>
    <row r="453" spans="1:29" ht="14.25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</row>
    <row r="454" spans="1:29" ht="14.25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</row>
    <row r="455" spans="1:29" ht="14.25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</row>
    <row r="456" spans="1:29" ht="14.25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</row>
    <row r="457" spans="1:29" ht="14.25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</row>
    <row r="458" spans="1:29" ht="14.25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</row>
    <row r="459" spans="1:29" ht="14.25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</row>
    <row r="460" spans="1:29" ht="14.25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</row>
    <row r="461" spans="1:29" ht="14.25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</row>
    <row r="462" spans="1:29" ht="14.25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</row>
    <row r="463" spans="1:29" ht="14.25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</row>
    <row r="464" spans="1:29" ht="14.25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</row>
    <row r="465" spans="1:29" ht="14.25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</row>
    <row r="466" spans="1:29" ht="14.25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</row>
    <row r="467" spans="1:29" ht="14.25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</row>
    <row r="468" spans="1:29" ht="14.25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</row>
    <row r="469" spans="1:29" ht="14.25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</row>
    <row r="470" spans="1:29" ht="14.25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</row>
    <row r="471" spans="1:29" ht="14.25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</row>
    <row r="472" spans="1:29" ht="14.25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</row>
    <row r="473" spans="1:29" ht="14.25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</row>
    <row r="474" spans="1:29" ht="14.25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</row>
    <row r="475" spans="1:29" ht="14.25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</row>
    <row r="476" spans="1:29" ht="14.25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</row>
    <row r="477" spans="1:29" ht="14.25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</row>
    <row r="478" spans="1:29" ht="14.25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</row>
    <row r="479" spans="1:29" ht="14.25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</row>
    <row r="480" spans="1:29" ht="14.25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</row>
    <row r="481" spans="1:29" ht="14.25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</row>
    <row r="482" spans="1:29" ht="14.25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</row>
    <row r="483" spans="1:29" ht="14.25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</row>
    <row r="484" spans="1:29" ht="14.25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</row>
    <row r="485" spans="1:29" ht="14.25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</row>
    <row r="486" spans="1:29" ht="14.25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</row>
    <row r="487" spans="1:29" ht="14.25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</row>
    <row r="488" spans="1:29" ht="14.25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</row>
    <row r="489" spans="1:29" ht="14.25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</row>
    <row r="490" spans="1:29" ht="14.25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</row>
    <row r="491" spans="1:29" ht="14.25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</row>
    <row r="492" spans="1:29" ht="14.25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</row>
    <row r="493" spans="1:29" ht="14.25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</row>
    <row r="494" spans="1:29" ht="14.25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</row>
    <row r="495" spans="1:29" ht="14.25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</row>
    <row r="496" spans="1:29" ht="14.25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</row>
    <row r="497" spans="1:29" ht="14.25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</row>
    <row r="498" spans="1:29" ht="14.25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</row>
    <row r="499" spans="1:29" ht="14.25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</row>
    <row r="500" spans="1:29" ht="14.25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</row>
    <row r="501" spans="1:29" ht="14.25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</row>
    <row r="502" spans="1:29" ht="14.25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</row>
    <row r="503" spans="1:29" ht="14.25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</row>
    <row r="504" spans="1:29" ht="14.25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</row>
    <row r="505" spans="1:29" ht="14.25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</row>
    <row r="506" spans="1:29" ht="14.25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</row>
    <row r="507" spans="1:29" ht="14.25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</row>
    <row r="508" spans="1:29" ht="14.25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</row>
    <row r="509" spans="1:29" ht="14.25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</row>
    <row r="510" spans="1:29" ht="14.25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</row>
    <row r="511" spans="1:29" ht="14.25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</row>
    <row r="512" spans="1:29" ht="14.25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</row>
    <row r="513" spans="1:29" ht="14.25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</row>
    <row r="514" spans="1:29" ht="14.25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</row>
    <row r="515" spans="1:29" ht="14.25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</row>
    <row r="516" spans="1:29" ht="14.25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</row>
    <row r="517" spans="1:29" ht="14.25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</row>
    <row r="518" spans="1:29" ht="14.25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</row>
    <row r="519" spans="1:29" ht="14.25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</row>
    <row r="520" spans="1:29" ht="14.25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</row>
    <row r="521" spans="1:29" ht="14.25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</row>
    <row r="522" spans="1:29" ht="14.25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</row>
    <row r="523" spans="1:29" ht="14.25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</row>
    <row r="524" spans="1:29" ht="14.25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</row>
    <row r="525" spans="1:29" ht="14.25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</row>
    <row r="526" spans="1:29" ht="14.25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</row>
    <row r="527" spans="1:29" ht="14.25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</row>
    <row r="528" spans="1:29" ht="14.25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</row>
    <row r="529" spans="1:29" ht="14.25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</row>
    <row r="530" spans="1:29" ht="14.25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</row>
    <row r="531" spans="1:29" ht="14.25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</row>
    <row r="532" spans="1:29" ht="14.25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</row>
    <row r="533" spans="1:29" ht="14.25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</row>
    <row r="534" spans="1:29" ht="14.25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</row>
    <row r="535" spans="1:29" ht="14.25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</row>
    <row r="536" spans="1:29" ht="14.25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</row>
    <row r="537" spans="1:29" ht="14.25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</row>
    <row r="538" spans="1:29" ht="14.25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</row>
    <row r="539" spans="1:29" ht="14.25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</row>
    <row r="540" spans="1:29" ht="14.25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</row>
    <row r="541" spans="1:29" ht="14.25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</row>
    <row r="542" spans="1:29" ht="14.25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</row>
    <row r="543" spans="1:29" ht="14.25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</row>
    <row r="544" spans="1:29" ht="14.25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</row>
    <row r="545" spans="1:29" ht="14.25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</row>
    <row r="546" spans="1:29" ht="14.25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</row>
    <row r="547" spans="1:29" ht="14.25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</row>
    <row r="548" spans="1:29" ht="14.25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</row>
    <row r="549" spans="1:29" ht="14.25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</row>
    <row r="550" spans="1:29" ht="14.25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</row>
    <row r="551" spans="1:29" ht="14.25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</row>
    <row r="552" spans="1:29" ht="14.25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</row>
    <row r="553" spans="1:29" ht="14.25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</row>
    <row r="554" spans="1:29" ht="14.25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</row>
    <row r="555" spans="1:29" ht="14.25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</row>
    <row r="556" spans="1:29" ht="14.25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</row>
    <row r="557" spans="1:29" ht="14.25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</row>
    <row r="558" spans="1:29" ht="14.25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</row>
    <row r="559" spans="1:29" ht="14.25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</row>
    <row r="560" spans="1:29" ht="14.25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</row>
    <row r="561" spans="1:29" ht="14.25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</row>
    <row r="562" spans="1:29" ht="14.25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</row>
    <row r="563" spans="1:29" ht="14.25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</row>
    <row r="564" spans="1:29" ht="14.25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</row>
    <row r="565" spans="1:29" ht="14.25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</row>
    <row r="566" spans="1:29" ht="14.25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</row>
    <row r="567" spans="1:29" ht="14.25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</row>
    <row r="568" spans="1:29" ht="14.25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</row>
    <row r="569" spans="1:29" ht="14.25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</row>
    <row r="570" spans="1:29" ht="14.25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</row>
    <row r="571" spans="1:29" ht="14.25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</row>
    <row r="572" spans="1:29" ht="14.25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</row>
    <row r="573" spans="1:29" ht="14.25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</row>
    <row r="574" spans="1:29" ht="14.25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</row>
    <row r="575" spans="1:29" ht="14.25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</row>
    <row r="576" spans="1:29" ht="14.25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</row>
    <row r="577" spans="1:29" ht="14.25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</row>
    <row r="578" spans="1:29" ht="14.25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</row>
    <row r="579" spans="1:29" ht="14.25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</row>
    <row r="580" spans="1:29" ht="14.25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</row>
    <row r="581" spans="1:29" ht="14.25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</row>
    <row r="582" spans="1:29" ht="14.25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</row>
    <row r="583" spans="1:29" ht="14.25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</row>
    <row r="584" spans="1:29" ht="14.25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</row>
    <row r="585" spans="1:29" ht="14.25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</row>
    <row r="586" spans="1:29" ht="14.25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</row>
    <row r="587" spans="1:29" ht="14.25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</row>
    <row r="588" spans="1:29" ht="14.25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</row>
    <row r="589" spans="1:29" ht="14.25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</row>
    <row r="590" spans="1:29" ht="14.25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</row>
    <row r="591" spans="1:29" ht="14.25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</row>
    <row r="592" spans="1:29" ht="14.25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</row>
    <row r="593" spans="1:29" ht="14.25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</row>
    <row r="594" spans="1:29" ht="14.25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</row>
    <row r="595" spans="1:29" ht="14.25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</row>
    <row r="596" spans="1:29" ht="14.25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</row>
    <row r="597" spans="1:29" ht="14.25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</row>
    <row r="598" spans="1:29" ht="14.25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</row>
    <row r="599" spans="1:29" ht="14.25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</row>
    <row r="600" spans="1:29" ht="14.25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</row>
    <row r="601" spans="1:29" ht="14.25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</row>
    <row r="602" spans="1:29" ht="14.25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</row>
    <row r="603" spans="1:29" ht="14.25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</row>
    <row r="604" spans="1:29" ht="14.25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</row>
    <row r="605" spans="1:29" ht="14.25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</row>
    <row r="606" spans="1:29" ht="14.25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</row>
    <row r="607" spans="1:29" ht="14.25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</row>
    <row r="608" spans="1:29" ht="14.25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</row>
    <row r="609" spans="1:29" ht="14.25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</row>
    <row r="610" spans="1:29" ht="14.25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</row>
    <row r="611" spans="1:29" ht="14.25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</row>
    <row r="612" spans="1:29" ht="14.25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</row>
    <row r="613" spans="1:29" ht="14.25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</row>
    <row r="614" spans="1:29" ht="14.25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</row>
    <row r="615" spans="1:29" ht="14.25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</row>
    <row r="616" spans="1:29" ht="14.25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</row>
    <row r="617" spans="1:29" ht="14.25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</row>
    <row r="618" spans="1:29" ht="14.25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</row>
    <row r="619" spans="1:29" ht="14.25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</row>
    <row r="620" spans="1:29" ht="14.25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</row>
    <row r="621" spans="1:29" ht="14.25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</row>
    <row r="622" spans="1:29" ht="14.25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</row>
    <row r="623" spans="1:29" ht="14.25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</row>
    <row r="624" spans="1:29" ht="14.25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</row>
    <row r="625" spans="1:29" ht="14.25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</row>
    <row r="626" spans="1:29" ht="14.25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</row>
    <row r="627" spans="1:29" ht="14.25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</row>
    <row r="628" spans="1:29" ht="14.25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</row>
    <row r="629" spans="1:29" ht="14.25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</row>
    <row r="630" spans="1:29" ht="14.25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</row>
    <row r="631" spans="1:29" ht="14.25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</row>
    <row r="632" spans="1:29" ht="14.25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</row>
    <row r="633" spans="1:29" ht="14.25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</row>
    <row r="634" spans="1:29" ht="14.25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</row>
    <row r="635" spans="1:29" ht="14.25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</row>
    <row r="636" spans="1:29" ht="14.25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</row>
    <row r="637" spans="1:29" ht="14.25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</row>
    <row r="638" spans="1:29" ht="14.25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</row>
    <row r="639" spans="1:29" ht="14.25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</row>
    <row r="640" spans="1:29" ht="14.25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</row>
    <row r="641" spans="1:29" ht="14.25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</row>
    <row r="642" spans="1:29" ht="14.25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</row>
    <row r="643" spans="1:29" ht="14.25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</row>
    <row r="644" spans="1:29" ht="14.25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</row>
    <row r="645" spans="1:29" ht="14.25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</row>
    <row r="646" spans="1:29" ht="14.25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</row>
    <row r="647" spans="1:29" ht="14.25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</row>
    <row r="648" spans="1:29" ht="14.25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</row>
    <row r="649" spans="1:29" ht="14.25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</row>
    <row r="650" spans="1:29" ht="14.25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</row>
    <row r="651" spans="1:29" ht="14.25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</row>
    <row r="652" spans="1:29" ht="14.25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</row>
    <row r="653" spans="1:29" ht="14.25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</row>
    <row r="654" spans="1:29" ht="14.25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</row>
    <row r="655" spans="1:29" ht="14.25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</row>
    <row r="656" spans="1:29" ht="14.25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</row>
    <row r="657" spans="1:29" ht="14.25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</row>
    <row r="658" spans="1:29" ht="14.25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</row>
    <row r="659" spans="1:29" ht="14.25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</row>
    <row r="660" spans="1:29" ht="14.25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</row>
    <row r="661" spans="1:29" ht="14.25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</row>
    <row r="662" spans="1:29" ht="14.25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</row>
    <row r="663" spans="1:29" ht="14.25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</row>
    <row r="664" spans="1:29" ht="14.25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</row>
    <row r="665" spans="1:29" ht="14.25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</row>
    <row r="666" spans="1:29" ht="14.25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</row>
    <row r="667" spans="1:29" ht="14.25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</row>
    <row r="668" spans="1:29" ht="14.25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</row>
    <row r="669" spans="1:29" ht="14.25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</row>
    <row r="670" spans="1:29" ht="14.25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</row>
    <row r="671" spans="1:29" ht="14.25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</row>
    <row r="672" spans="1:29" ht="14.25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</row>
    <row r="673" spans="1:29" ht="14.25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</row>
    <row r="674" spans="1:29" ht="14.25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</row>
    <row r="675" spans="1:29" ht="14.25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</row>
    <row r="676" spans="1:29" ht="14.25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</row>
    <row r="677" spans="1:29" ht="14.25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</row>
    <row r="678" spans="1:29" ht="14.25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</row>
    <row r="679" spans="1:29" ht="14.25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</row>
    <row r="680" spans="1:29" ht="14.25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</row>
    <row r="681" spans="1:29" ht="14.25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</row>
    <row r="682" spans="1:29" ht="14.25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</row>
    <row r="683" spans="1:29" ht="14.25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</row>
    <row r="684" spans="1:29" ht="14.25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</row>
    <row r="685" spans="1:29" ht="14.25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</row>
    <row r="686" spans="1:29" ht="14.25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</row>
    <row r="687" spans="1:29" ht="14.25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</row>
    <row r="688" spans="1:29" ht="14.25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</row>
    <row r="689" spans="1:29" ht="14.25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</row>
    <row r="690" spans="1:29" ht="14.25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</row>
    <row r="691" spans="1:29" ht="14.25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</row>
    <row r="692" spans="1:29" ht="14.25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</row>
    <row r="693" spans="1:29" ht="14.25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</row>
    <row r="694" spans="1:29" ht="14.25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</row>
    <row r="695" spans="1:29" ht="14.25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</row>
    <row r="696" spans="1:29" ht="14.25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</row>
    <row r="697" spans="1:29" ht="14.25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</row>
    <row r="698" spans="1:29" ht="14.25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</row>
    <row r="699" spans="1:29" ht="14.25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</row>
    <row r="700" spans="1:29" ht="14.25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</row>
    <row r="701" spans="1:29" ht="14.25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</row>
    <row r="702" spans="1:29" ht="14.25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</row>
    <row r="703" spans="1:29" ht="14.25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</row>
    <row r="704" spans="1:29" ht="14.25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</row>
    <row r="705" spans="1:29" ht="14.25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</row>
    <row r="706" spans="1:29" ht="14.25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</row>
    <row r="707" spans="1:29" ht="14.25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</row>
    <row r="708" spans="1:29" ht="14.25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</row>
    <row r="709" spans="1:29" ht="14.25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</row>
    <row r="710" spans="1:29" ht="14.25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</row>
    <row r="711" spans="1:29" ht="14.25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</row>
    <row r="712" spans="1:29" ht="14.25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</row>
    <row r="713" spans="1:29" ht="14.25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</row>
    <row r="714" spans="1:29" ht="14.25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</row>
    <row r="715" spans="1:29" ht="14.25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</row>
    <row r="716" spans="1:29" ht="14.25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</row>
    <row r="717" spans="1:29" ht="14.25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</row>
    <row r="718" spans="1:29" ht="14.25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</row>
    <row r="719" spans="1:29" ht="14.25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</row>
    <row r="720" spans="1:29" ht="14.25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</row>
    <row r="721" spans="1:29" ht="14.25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</row>
    <row r="722" spans="1:29" ht="14.25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</row>
    <row r="723" spans="1:29" ht="14.25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</row>
    <row r="724" spans="1:29" ht="14.25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</row>
    <row r="725" spans="1:29" ht="14.25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</row>
    <row r="726" spans="1:29" ht="14.25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</row>
    <row r="727" spans="1:29" ht="14.25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</row>
    <row r="728" spans="1:29" ht="14.25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</row>
    <row r="729" spans="1:29" ht="14.25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</row>
    <row r="730" spans="1:29" ht="14.25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</row>
    <row r="731" spans="1:29" ht="14.25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</row>
    <row r="732" spans="1:29" ht="14.25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</row>
    <row r="733" spans="1:29" ht="14.25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</row>
    <row r="734" spans="1:29" ht="14.25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</row>
    <row r="735" spans="1:29" ht="14.25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</row>
    <row r="736" spans="1:29" ht="14.25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</row>
    <row r="737" spans="1:29" ht="14.25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</row>
    <row r="738" spans="1:29" ht="14.25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</row>
    <row r="739" spans="1:29" ht="14.25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</row>
    <row r="740" spans="1:29" ht="14.25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</row>
    <row r="741" spans="1:29" ht="14.25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</row>
    <row r="742" spans="1:29" ht="14.25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</row>
    <row r="743" spans="1:29" ht="14.25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</row>
    <row r="744" spans="1:29" ht="14.25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</row>
    <row r="745" spans="1:29" ht="14.25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</row>
    <row r="746" spans="1:29" ht="14.25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</row>
    <row r="747" spans="1:29" ht="14.25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</row>
    <row r="748" spans="1:29" ht="14.25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</row>
    <row r="749" spans="1:29" ht="14.25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</row>
    <row r="750" spans="1:29" ht="14.25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</row>
    <row r="751" spans="1:29" ht="14.25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</row>
    <row r="752" spans="1:29" ht="14.25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</row>
    <row r="753" spans="1:29" ht="14.25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</row>
    <row r="754" spans="1:29" ht="14.25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</row>
    <row r="755" spans="1:29" ht="14.25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</row>
    <row r="756" spans="1:29" ht="14.25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</row>
    <row r="757" spans="1:29" ht="14.25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</row>
    <row r="758" spans="1:29" ht="14.25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</row>
    <row r="759" spans="1:29" ht="14.25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</row>
    <row r="760" spans="1:29" ht="14.25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</row>
    <row r="761" spans="1:29" ht="14.25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</row>
    <row r="762" spans="1:29" ht="14.25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</row>
    <row r="763" spans="1:29" ht="14.25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</row>
    <row r="764" spans="1:29" ht="14.25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</row>
    <row r="765" spans="1:29" ht="14.25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</row>
    <row r="766" spans="1:29" ht="14.25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</row>
    <row r="767" spans="1:29" ht="14.25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</row>
    <row r="768" spans="1:29" ht="14.25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</row>
    <row r="769" spans="1:29" ht="14.25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</row>
    <row r="770" spans="1:29" ht="14.25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</row>
    <row r="771" spans="1:29" ht="14.25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</row>
    <row r="772" spans="1:29" ht="14.25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</row>
    <row r="773" spans="1:29" ht="14.25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</row>
    <row r="774" spans="1:29" ht="14.25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</row>
    <row r="775" spans="1:29" ht="14.25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</row>
    <row r="776" spans="1:29" ht="14.25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</row>
    <row r="777" spans="1:29" ht="14.25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</row>
    <row r="778" spans="1:29" ht="14.25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</row>
    <row r="779" spans="1:29" ht="14.25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</row>
    <row r="780" spans="1:29" ht="14.25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</row>
    <row r="781" spans="1:29" ht="14.25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</row>
    <row r="782" spans="1:29" ht="14.25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</row>
    <row r="783" spans="1:29" ht="14.25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</row>
    <row r="784" spans="1:29" ht="14.25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</row>
    <row r="785" spans="1:29" ht="14.25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</row>
    <row r="786" spans="1:29" ht="14.25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</row>
    <row r="787" spans="1:29" ht="14.25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</row>
    <row r="788" spans="1:29" ht="14.25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</row>
    <row r="789" spans="1:29" ht="14.25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</row>
    <row r="790" spans="1:29" ht="14.25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</row>
    <row r="791" spans="1:29" ht="14.25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</row>
    <row r="792" spans="1:29" ht="14.25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</row>
    <row r="793" spans="1:29" ht="14.25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</row>
    <row r="794" spans="1:29" ht="14.25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</row>
    <row r="795" spans="1:29" ht="14.25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</row>
    <row r="796" spans="1:29" ht="14.25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</row>
    <row r="797" spans="1:29" ht="14.25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</row>
    <row r="798" spans="1:29" ht="14.25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</row>
    <row r="799" spans="1:29" ht="14.25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</row>
    <row r="800" spans="1:29" ht="14.25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</row>
    <row r="801" spans="1:29" ht="14.25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</row>
    <row r="802" spans="1:29" ht="14.25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</row>
    <row r="803" spans="1:29" ht="14.25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</row>
    <row r="804" spans="1:29" ht="14.25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</row>
    <row r="805" spans="1:29" ht="14.25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</row>
    <row r="806" spans="1:29" ht="14.25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</row>
    <row r="807" spans="1:29" ht="14.25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</row>
    <row r="808" spans="1:29" ht="14.25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</row>
    <row r="809" spans="1:29" ht="14.25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</row>
    <row r="810" spans="1:29" ht="14.25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</row>
    <row r="811" spans="1:29" ht="14.25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</row>
    <row r="812" spans="1:29" ht="14.25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</row>
    <row r="813" spans="1:29" ht="14.25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</row>
    <row r="814" spans="1:29" ht="14.25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</row>
    <row r="815" spans="1:29" ht="14.25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</row>
    <row r="816" spans="1:29" ht="14.25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</row>
    <row r="817" spans="1:29" ht="14.25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</row>
    <row r="818" spans="1:29" ht="14.25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</row>
    <row r="819" spans="1:29" ht="14.25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</row>
    <row r="820" spans="1:29" ht="14.25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</row>
    <row r="821" spans="1:29" ht="14.25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</row>
    <row r="822" spans="1:29" ht="14.25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</row>
    <row r="823" spans="1:29" ht="14.25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</row>
    <row r="824" spans="1:29" ht="14.25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</row>
    <row r="825" spans="1:29" ht="14.25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</row>
    <row r="826" spans="1:29" ht="14.25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</row>
    <row r="827" spans="1:29" ht="14.25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</row>
    <row r="828" spans="1:29" ht="14.25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</row>
    <row r="829" spans="1:29" ht="14.25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</row>
    <row r="830" spans="1:29" ht="14.25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</row>
    <row r="831" spans="1:29" ht="14.25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</row>
    <row r="832" spans="1:29" ht="14.25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</row>
    <row r="833" spans="1:29" ht="14.25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</row>
    <row r="834" spans="1:29" ht="14.25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</row>
    <row r="835" spans="1:29" ht="14.25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</row>
    <row r="836" spans="1:29" ht="14.25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</row>
    <row r="837" spans="1:29" ht="14.25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</row>
    <row r="838" spans="1:29" ht="14.25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</row>
    <row r="839" spans="1:29" ht="14.25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</row>
    <row r="840" spans="1:29" ht="14.25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</row>
    <row r="841" spans="1:29" ht="14.25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</row>
    <row r="842" spans="1:29" ht="14.25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</row>
    <row r="843" spans="1:29" ht="14.25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</row>
    <row r="844" spans="1:29" ht="14.25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</row>
    <row r="845" spans="1:29" ht="14.25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</row>
    <row r="846" spans="1:29" ht="14.25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</row>
    <row r="847" spans="1:29" ht="14.25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</row>
    <row r="848" spans="1:29" ht="14.25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</row>
    <row r="849" spans="1:29" ht="14.25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</row>
    <row r="850" spans="1:29" ht="14.25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</row>
    <row r="851" spans="1:29" ht="14.25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</row>
    <row r="852" spans="1:29" ht="14.25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</row>
    <row r="853" spans="1:29" ht="14.25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</row>
    <row r="854" spans="1:29" ht="14.25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</row>
    <row r="855" spans="1:29" ht="14.25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</row>
    <row r="856" spans="1:29" ht="14.25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</row>
    <row r="857" spans="1:29" ht="14.25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</row>
    <row r="858" spans="1:29" ht="14.25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</row>
    <row r="859" spans="1:29" ht="14.25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</row>
    <row r="860" spans="1:29" ht="14.25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</row>
    <row r="861" spans="1:29" ht="14.25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</row>
    <row r="862" spans="1:29" ht="14.25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</row>
    <row r="863" spans="1:29" ht="14.25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</row>
    <row r="864" spans="1:29" ht="14.25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</row>
    <row r="865" spans="1:29" ht="14.25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</row>
    <row r="866" spans="1:29" ht="14.25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</row>
    <row r="867" spans="1:29" ht="14.25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</row>
    <row r="868" spans="1:29" ht="14.25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</row>
    <row r="869" spans="1:29" ht="14.25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</row>
    <row r="870" spans="1:29" ht="14.25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</row>
    <row r="871" spans="1:29" ht="14.25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</row>
    <row r="872" spans="1:29" ht="14.25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</row>
    <row r="873" spans="1:29" ht="14.25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</row>
    <row r="874" spans="1:29" ht="14.25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</row>
    <row r="875" spans="1:29" ht="14.25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</row>
    <row r="876" spans="1:29" ht="14.25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</row>
    <row r="877" spans="1:29" ht="14.25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</row>
    <row r="878" spans="1:29" ht="14.25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</row>
    <row r="879" spans="1:29" ht="14.25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</row>
    <row r="880" spans="1:29" ht="14.25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</row>
    <row r="881" spans="1:29" ht="14.25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</row>
    <row r="882" spans="1:29" ht="14.25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</row>
    <row r="883" spans="1:29" ht="14.25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</row>
    <row r="884" spans="1:29" ht="14.25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</row>
    <row r="885" spans="1:29" ht="14.25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</row>
    <row r="886" spans="1:29" ht="14.25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</row>
    <row r="887" spans="1:29" ht="14.25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</row>
    <row r="888" spans="1:29" ht="14.25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</row>
    <row r="889" spans="1:29" ht="14.25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</row>
    <row r="890" spans="1:29" ht="14.25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</row>
    <row r="891" spans="1:29" ht="14.25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</row>
    <row r="892" spans="1:29" ht="14.25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</row>
    <row r="893" spans="1:29" ht="14.25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</row>
    <row r="894" spans="1:29" ht="14.25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</row>
    <row r="895" spans="1:29" ht="14.25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</row>
    <row r="896" spans="1:29" ht="14.25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</row>
    <row r="897" spans="1:29" ht="14.25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</row>
    <row r="898" spans="1:29" ht="14.25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</row>
    <row r="899" spans="1:29" ht="14.25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</row>
    <row r="900" spans="1:29" ht="14.25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</row>
    <row r="901" spans="1:29" ht="14.25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</row>
    <row r="902" spans="1:29" ht="14.25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</row>
    <row r="903" spans="1:29" ht="14.25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</row>
    <row r="904" spans="1:29" ht="14.25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</row>
    <row r="905" spans="1:29" ht="14.25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</row>
    <row r="906" spans="1:29" ht="14.25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</row>
    <row r="907" spans="1:29" ht="14.25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</row>
    <row r="908" spans="1:29" ht="14.25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</row>
    <row r="909" spans="1:29" ht="14.25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</row>
    <row r="910" spans="1:29" ht="14.25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</row>
    <row r="911" spans="1:29" ht="14.25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</row>
    <row r="912" spans="1:29" ht="14.25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</row>
    <row r="913" spans="1:29" ht="14.25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</row>
    <row r="914" spans="1:29" ht="14.25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</row>
    <row r="915" spans="1:29" ht="14.25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</row>
    <row r="916" spans="1:29" ht="14.25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</row>
    <row r="917" spans="1:29" ht="14.25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</row>
    <row r="918" spans="1:29" ht="14.25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</row>
    <row r="919" spans="1:29" ht="14.25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</row>
    <row r="920" spans="1:29" ht="14.25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</row>
    <row r="921" spans="1:29" ht="14.25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</row>
    <row r="922" spans="1:29" ht="14.25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</row>
    <row r="923" spans="1:29" ht="14.25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</row>
    <row r="924" spans="1:29" ht="14.25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</row>
    <row r="925" spans="1:29" ht="14.25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</row>
    <row r="926" spans="1:29" ht="14.25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</row>
    <row r="927" spans="1:29" ht="14.25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</row>
    <row r="928" spans="1:29" ht="14.25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</row>
    <row r="929" spans="1:29" ht="14.25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</row>
    <row r="930" spans="1:29" ht="14.25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</row>
    <row r="931" spans="1:29" ht="14.25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</row>
    <row r="932" spans="1:29" ht="14.25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</row>
    <row r="933" spans="1:29" ht="14.25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</row>
    <row r="934" spans="1:29" ht="14.25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</row>
    <row r="935" spans="1:29" ht="14.25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</row>
    <row r="936" spans="1:29" ht="14.25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</row>
    <row r="937" spans="1:29" ht="14.25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</row>
    <row r="938" spans="1:29" ht="14.25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</row>
    <row r="939" spans="1:29" ht="14.25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</row>
    <row r="940" spans="1:29" ht="14.25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</row>
    <row r="941" spans="1:29" ht="14.25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</row>
    <row r="942" spans="1:29" ht="14.25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</row>
    <row r="943" spans="1:29" ht="14.25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</row>
    <row r="944" spans="1:29" ht="14.25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</row>
    <row r="945" spans="1:29" ht="14.25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</row>
    <row r="946" spans="1:29" ht="14.25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</row>
    <row r="947" spans="1:29" ht="14.25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</row>
    <row r="948" spans="1:29" ht="14.25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</row>
    <row r="949" spans="1:29" ht="14.25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</row>
    <row r="950" spans="1:29" ht="14.25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</row>
    <row r="951" spans="1:29" ht="14.25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</row>
    <row r="952" spans="1:29" ht="14.25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</row>
    <row r="953" spans="1:29" ht="14.25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</row>
    <row r="954" spans="1:29" ht="14.25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</row>
    <row r="955" spans="1:29" ht="14.25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</row>
    <row r="956" spans="1:29" ht="14.25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</row>
    <row r="957" spans="1:29" ht="14.25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</row>
    <row r="958" spans="1:29" ht="14.25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</row>
    <row r="959" spans="1:29" ht="14.25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</row>
    <row r="960" spans="1:29" ht="14.25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</row>
    <row r="961" spans="1:29" ht="14.25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</row>
    <row r="962" spans="1:29" ht="14.25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</row>
    <row r="963" spans="1:29" ht="14.25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</row>
    <row r="964" spans="1:29" ht="14.25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</row>
    <row r="965" spans="1:29" ht="14.25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</row>
    <row r="966" spans="1:29" ht="14.25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</row>
    <row r="967" spans="1:29" ht="14.25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</row>
    <row r="968" spans="1:29" ht="14.25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</row>
    <row r="969" spans="1:29" ht="14.25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</row>
    <row r="970" spans="1:29" ht="14.25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</row>
    <row r="971" spans="1:29" ht="14.25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</row>
    <row r="972" spans="1:29" ht="14.25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</row>
    <row r="973" spans="1:29" ht="14.25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</row>
    <row r="974" spans="1:29" ht="14.25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</row>
    <row r="975" spans="1:29" ht="14.25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</row>
    <row r="976" spans="1:29" ht="14.25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</row>
    <row r="977" spans="1:29" ht="14.25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</row>
    <row r="978" spans="1:29" ht="14.25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</row>
    <row r="979" spans="1:29" ht="14.25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</row>
    <row r="980" spans="1:29" ht="14.25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</row>
    <row r="981" spans="1:29" ht="14.25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</row>
    <row r="982" spans="1:29" ht="14.25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</row>
    <row r="983" spans="1:29" ht="14.25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</row>
    <row r="984" spans="1:29" ht="14.25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</row>
    <row r="985" spans="1:29" ht="14.25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</row>
    <row r="986" spans="1:29" ht="14.25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</row>
    <row r="987" spans="1:29" ht="14.25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</row>
    <row r="988" spans="1:29" ht="14.25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</row>
    <row r="989" spans="1:29" ht="14.25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</row>
    <row r="990" spans="1:29" ht="14.25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</row>
    <row r="991" spans="1:29" ht="14.25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</row>
    <row r="992" spans="1:29" ht="14.25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</row>
    <row r="993" spans="1:29" ht="14.25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</row>
    <row r="994" spans="1:29" ht="14.25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</row>
    <row r="995" spans="1:29" ht="14.25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</row>
    <row r="996" spans="1:29" ht="14.25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</row>
    <row r="997" spans="1:29" ht="14.25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</row>
    <row r="998" spans="1:29" ht="14.25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</row>
    <row r="999" spans="1:29" ht="14.25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</row>
    <row r="1000" spans="1:29" ht="14.25" customHeight="1">
      <c r="A1000" s="59"/>
      <c r="B1000" s="59"/>
      <c r="C1000" s="59"/>
      <c r="D1000" s="59"/>
      <c r="E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</row>
  </sheetData>
  <sheetProtection sheet="1" objects="1" scenarios="1"/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W991"/>
  <sheetViews>
    <sheetView zoomScaleNormal="100" workbookViewId="0">
      <selection activeCell="B21" sqref="B21"/>
    </sheetView>
  </sheetViews>
  <sheetFormatPr defaultColWidth="14.42578125" defaultRowHeight="14.25"/>
  <cols>
    <col min="1" max="1" width="3.7109375" customWidth="1"/>
    <col min="2" max="2" width="64.140625" customWidth="1"/>
    <col min="3" max="3" width="13.42578125" customWidth="1"/>
    <col min="4" max="4" width="8.7109375" customWidth="1"/>
    <col min="5" max="5" width="10.42578125" customWidth="1"/>
    <col min="6" max="6" width="8.85546875" customWidth="1"/>
    <col min="7" max="23" width="8.7109375" customWidth="1"/>
  </cols>
  <sheetData>
    <row r="1" spans="1:23" ht="17.25" customHeight="1">
      <c r="A1" s="1"/>
      <c r="B1" s="2" t="s">
        <v>83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" customHeight="1">
      <c r="A2" s="1"/>
      <c r="B2" s="3" t="s">
        <v>84</v>
      </c>
      <c r="C2" s="4" t="s">
        <v>85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 customHeight="1">
      <c r="A3" s="1"/>
      <c r="B3" s="5" t="s">
        <v>86</v>
      </c>
      <c r="C3" s="6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 customHeight="1">
      <c r="A4" s="1"/>
      <c r="B4" s="7" t="s">
        <v>87</v>
      </c>
      <c r="C4" s="8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customHeight="1">
      <c r="A5" s="1"/>
      <c r="B5" s="9" t="s">
        <v>88</v>
      </c>
      <c r="C5" s="6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>
      <c r="A6" s="1"/>
      <c r="B6" s="7" t="s">
        <v>89</v>
      </c>
      <c r="C6" s="8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>
      <c r="A7" s="1"/>
      <c r="B7" s="9" t="s">
        <v>90</v>
      </c>
      <c r="C7" s="6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1"/>
      <c r="B8" s="7" t="s">
        <v>91</v>
      </c>
      <c r="C8" s="10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>
      <c r="A9" s="1"/>
      <c r="B9" s="9" t="s">
        <v>92</v>
      </c>
      <c r="C9" s="11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" customHeight="1">
      <c r="A10" s="1"/>
      <c r="B10" s="7" t="s">
        <v>93</v>
      </c>
      <c r="C10" s="12" t="s">
        <v>94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" customHeight="1">
      <c r="A11" s="1"/>
      <c r="B11" s="9" t="s">
        <v>95</v>
      </c>
      <c r="C11" s="6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" customHeight="1">
      <c r="A12" s="1"/>
      <c r="B12" s="13" t="s">
        <v>96</v>
      </c>
      <c r="C12" s="8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4.75" customHeight="1">
      <c r="A13" s="1"/>
      <c r="B13" s="151" t="s">
        <v>97</v>
      </c>
      <c r="C13" s="152" t="s">
        <v>98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25" customHeight="1">
      <c r="A14" s="1"/>
      <c r="B14" s="14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>
      <c r="A15" s="1"/>
      <c r="B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>
      <c r="A16" s="1"/>
      <c r="B16" s="1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>
      <c r="A17" s="1"/>
      <c r="B17" s="1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>
      <c r="A19" s="1"/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>
      <c r="A20" s="1"/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>
      <c r="A21" s="1"/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>
      <c r="A22" s="1"/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>
      <c r="A23" s="1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4.25" customHeight="1">
      <c r="A24" s="1"/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>
      <c r="A25" s="1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>
      <c r="A26" s="1"/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</sheetData>
  <sheetProtection sheet="1"/>
  <dataValidations count="1">
    <dataValidation type="list" allowBlank="1" showErrorMessage="1" sqref="C10" xr:uid="{00000000-0002-0000-0100-000000000000}">
      <formula1>"Strategic,Branding,Both"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Z1001"/>
  <sheetViews>
    <sheetView topLeftCell="A2" zoomScaleNormal="100" workbookViewId="0">
      <selection activeCell="D18" sqref="D18"/>
    </sheetView>
  </sheetViews>
  <sheetFormatPr defaultColWidth="14.42578125" defaultRowHeight="14.25"/>
  <cols>
    <col min="1" max="1" width="2" style="90" customWidth="1"/>
    <col min="2" max="2" width="12" style="90" customWidth="1"/>
    <col min="3" max="3" width="18" style="90" customWidth="1"/>
    <col min="4" max="4" width="12" style="90" customWidth="1"/>
    <col min="5" max="7" width="15" style="90" customWidth="1"/>
    <col min="8" max="9" width="8" style="90" customWidth="1"/>
    <col min="10" max="10" width="17.5703125" style="90" customWidth="1"/>
    <col min="11" max="11" width="18.42578125" style="90" customWidth="1"/>
    <col min="12" max="12" width="20.85546875" style="90" customWidth="1"/>
    <col min="13" max="13" width="14.42578125" style="90" customWidth="1"/>
    <col min="14" max="14" width="12" style="90" customWidth="1"/>
    <col min="15" max="15" width="10" style="90" customWidth="1"/>
    <col min="16" max="16" width="12" style="90" customWidth="1"/>
    <col min="17" max="26" width="20.140625" style="90" customWidth="1"/>
    <col min="27" max="16384" width="14.42578125" style="90"/>
  </cols>
  <sheetData>
    <row r="1" spans="1:26" ht="14.25" hidden="1" customHeight="1">
      <c r="A1" s="103"/>
      <c r="B1" s="104" t="s">
        <v>99</v>
      </c>
      <c r="C1" s="104" t="s">
        <v>100</v>
      </c>
      <c r="D1" s="104" t="s">
        <v>101</v>
      </c>
      <c r="E1" s="104" t="s">
        <v>102</v>
      </c>
      <c r="F1" s="104" t="s">
        <v>91</v>
      </c>
      <c r="G1" s="104" t="s">
        <v>92</v>
      </c>
      <c r="H1" s="104" t="s">
        <v>88</v>
      </c>
      <c r="I1" s="104" t="s">
        <v>103</v>
      </c>
      <c r="J1" s="104" t="s">
        <v>90</v>
      </c>
      <c r="K1" s="104" t="s">
        <v>104</v>
      </c>
      <c r="L1" s="104" t="s">
        <v>105</v>
      </c>
      <c r="M1" s="104" t="s">
        <v>106</v>
      </c>
      <c r="N1" s="104" t="s">
        <v>107</v>
      </c>
      <c r="O1" s="104" t="s">
        <v>108</v>
      </c>
      <c r="P1" s="104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s="120" customFormat="1" ht="14.25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ht="14.25" customHeight="1" thickBot="1">
      <c r="A3" s="107"/>
      <c r="B3" s="131" t="s">
        <v>109</v>
      </c>
      <c r="C3" s="131" t="s">
        <v>110</v>
      </c>
      <c r="D3" s="131" t="s">
        <v>111</v>
      </c>
      <c r="E3" s="132" t="s">
        <v>112</v>
      </c>
      <c r="F3" s="132" t="s">
        <v>113</v>
      </c>
      <c r="G3" s="132" t="s">
        <v>114</v>
      </c>
      <c r="H3" s="131" t="s">
        <v>88</v>
      </c>
      <c r="I3" s="131" t="s">
        <v>103</v>
      </c>
      <c r="J3" s="131" t="s">
        <v>115</v>
      </c>
      <c r="K3" s="131" t="s">
        <v>116</v>
      </c>
      <c r="L3" s="131" t="s">
        <v>117</v>
      </c>
      <c r="M3" s="131" t="s">
        <v>118</v>
      </c>
      <c r="N3" s="131" t="s">
        <v>119</v>
      </c>
      <c r="O3" s="133" t="s">
        <v>120</v>
      </c>
      <c r="P3" s="131" t="s">
        <v>121</v>
      </c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21" customHeight="1">
      <c r="A4" s="108"/>
      <c r="B4" s="122" t="s">
        <v>122</v>
      </c>
      <c r="C4" s="123" t="str">
        <f ca="1">IFERROR(VLOOKUP(C$1,INDIRECT("'"&amp;'Dashboard Roll Up'!$B4&amp;"'!$B:$C"),2,FALSE()),"")</f>
        <v>Sample Event 1</v>
      </c>
      <c r="D4" s="124">
        <f ca="1">IFERROR(VLOOKUP(D$1,INDIRECT("'"&amp;'Dashboard Roll Up'!$B4&amp;"'!$B:$C"),2,FALSE()),"")</f>
        <v>46023</v>
      </c>
      <c r="E4" s="125">
        <f ca="1">IFERROR(VLOOKUP(E$1,INDIRECT("'"&amp;'Dashboard Roll Up'!$B4&amp;"'!$B:$C"),2,FALSE()),"")</f>
        <v>25000</v>
      </c>
      <c r="F4" s="126">
        <f ca="1">IFERROR(VLOOKUP(F$1,INDIRECT("'"&amp;'Dashboard Roll Up'!$B4&amp;"'!$B:$C"),2,FALSE()),"")</f>
        <v>500000</v>
      </c>
      <c r="G4" s="127">
        <f ca="1">IFERROR(VLOOKUP(G$1,INDIRECT("'"&amp;'Dashboard Roll Up'!$B4&amp;"'!$B:$C"),2,FALSE()),"")</f>
        <v>250000</v>
      </c>
      <c r="H4" s="128">
        <f ca="1">IFERROR(VLOOKUP(H$1,INDIRECT("'"&amp;'Dashboard Roll Up'!$B4&amp;"'!$B:$C"),2,FALSE()),"")</f>
        <v>20</v>
      </c>
      <c r="I4" s="128">
        <f ca="1">IFERROR(VLOOKUP(I$1,INDIRECT("'"&amp;'Dashboard Roll Up'!$B4&amp;"'!$B:$C"),2,FALSE()),"")</f>
        <v>5</v>
      </c>
      <c r="J4" s="128">
        <f ca="1">IFERROR(VLOOKUP(J$1,INDIRECT("'"&amp;'Dashboard Roll Up'!$B4&amp;"'!$B:$C"),2,FALSE()),"")</f>
        <v>10</v>
      </c>
      <c r="K4" s="128" t="str">
        <f ca="1">IFERROR(VLOOKUP(K$1,INDIRECT("'"&amp;'Dashboard Roll Up'!$B4&amp;"'!$B:$C"),2,FALSE()),"")</f>
        <v>Strategic</v>
      </c>
      <c r="L4" s="128">
        <f ca="1">IFERROR(VLOOKUP(L$1,INDIRECT("'"&amp;'Dashboard Roll Up'!$B4&amp;"'!$B:$C"),2,FALSE()),"")</f>
        <v>3</v>
      </c>
      <c r="M4" s="128">
        <f ca="1">IFERROR(VLOOKUP(M$1,INDIRECT("'"&amp;'Dashboard Roll Up'!$B4&amp;"'!$B:$C"),2,FALSE()),"")</f>
        <v>10</v>
      </c>
      <c r="N4" s="129">
        <f ca="1">IFERROR(VLOOKUP(N$1,INDIRECT("'"&amp;'Dashboard Roll Up'!$B4&amp;"'!$B:$C"),2,FALSE()),"")</f>
        <v>18</v>
      </c>
      <c r="O4" s="130">
        <f ca="1">IFERROR(VLOOKUP(O$1,INDIRECT("'"&amp;'Dashboard Roll Up'!$B4&amp;"'!$B:$C"),2,FALSE()),"")</f>
        <v>10</v>
      </c>
      <c r="P4" s="128" t="str">
        <f ca="1">IF(AND('Dashboard Roll Up'!$N4&gt;=10,'Dashboard Roll Up'!$O4&gt;=300%),"YES","NO")</f>
        <v>YES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21" customHeight="1">
      <c r="A5" s="108"/>
      <c r="B5" s="109" t="s">
        <v>123</v>
      </c>
      <c r="C5" s="16" t="str">
        <f ca="1">IFERROR(VLOOKUP(C$1,INDIRECT("'"&amp;'Dashboard Roll Up'!$B5&amp;"'!$B:$C"),2,FALSE()),"")</f>
        <v>Sample Event 2</v>
      </c>
      <c r="D5" s="17">
        <f ca="1">IFERROR(VLOOKUP(D$1,INDIRECT("'"&amp;'Dashboard Roll Up'!$B5&amp;"'!$B:$C"),2,FALSE()),"")</f>
        <v>46266</v>
      </c>
      <c r="E5" s="18">
        <f ca="1">IFERROR(VLOOKUP(E$1,INDIRECT("'"&amp;'Dashboard Roll Up'!$B5&amp;"'!$B:$C"),2,FALSE()),"")</f>
        <v>100000</v>
      </c>
      <c r="F5" s="19">
        <f ca="1">IFERROR(VLOOKUP(F$1,INDIRECT("'"&amp;'Dashboard Roll Up'!$B5&amp;"'!$B:$C"),2,FALSE()),"")</f>
        <v>1250000</v>
      </c>
      <c r="G5" s="20">
        <f ca="1">IFERROR(VLOOKUP(G$1,INDIRECT("'"&amp;'Dashboard Roll Up'!$B5&amp;"'!$B:$C"),2,FALSE()),"")</f>
        <v>600000</v>
      </c>
      <c r="H5" s="21">
        <f ca="1">IFERROR(VLOOKUP(H$1,INDIRECT("'"&amp;'Dashboard Roll Up'!$B5&amp;"'!$B:$C"),2,FALSE()),"")</f>
        <v>50</v>
      </c>
      <c r="I5" s="21">
        <f ca="1">IFERROR(VLOOKUP(I$1,INDIRECT("'"&amp;'Dashboard Roll Up'!$B5&amp;"'!$B:$C"),2,FALSE()),"")</f>
        <v>12</v>
      </c>
      <c r="J5" s="21">
        <f ca="1">IFERROR(VLOOKUP(J$1,INDIRECT("'"&amp;'Dashboard Roll Up'!$B5&amp;"'!$B:$C"),2,FALSE()),"")</f>
        <v>25</v>
      </c>
      <c r="K5" s="21" t="str">
        <f ca="1">IFERROR(VLOOKUP(K$1,INDIRECT("'"&amp;'Dashboard Roll Up'!$B5&amp;"'!$B:$C"),2,FALSE()),"")</f>
        <v>Branding</v>
      </c>
      <c r="L5" s="21">
        <f ca="1">IFERROR(VLOOKUP(L$1,INDIRECT("'"&amp;'Dashboard Roll Up'!$B5&amp;"'!$B:$C"),2,FALSE()),"")</f>
        <v>6</v>
      </c>
      <c r="M5" s="21">
        <f ca="1">IFERROR(VLOOKUP(M$1,INDIRECT("'"&amp;'Dashboard Roll Up'!$B5&amp;"'!$B:$C"),2,FALSE()),"")</f>
        <v>3</v>
      </c>
      <c r="N5" s="22">
        <f ca="1">IFERROR(VLOOKUP(N$1,INDIRECT("'"&amp;'Dashboard Roll Up'!$B5&amp;"'!$B:$C"),2,FALSE()),"")</f>
        <v>19</v>
      </c>
      <c r="O5" s="23">
        <f ca="1">IFERROR(VLOOKUP(O$1,INDIRECT("'"&amp;'Dashboard Roll Up'!$B5&amp;"'!$B:$C"),2,FALSE()),"")</f>
        <v>6</v>
      </c>
      <c r="P5" s="21" t="str">
        <f ca="1">IF(AND('Dashboard Roll Up'!$N5&gt;=10,'Dashboard Roll Up'!$O5&gt;=300%),"YES","NO")</f>
        <v>YES</v>
      </c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21" customHeight="1">
      <c r="A6" s="108"/>
      <c r="B6" s="109" t="s">
        <v>124</v>
      </c>
      <c r="C6" s="16" t="str">
        <f ca="1">IFERROR(VLOOKUP(C$1,INDIRECT("'"&amp;'Dashboard Roll Up'!$B6&amp;"'!$B:$C"),2,FALSE()),"")</f>
        <v>Sample Event 3</v>
      </c>
      <c r="D6" s="17">
        <f ca="1">IFERROR(VLOOKUP(D$1,INDIRECT("'"&amp;'Dashboard Roll Up'!$B6&amp;"'!$B:$C"),2,FALSE()),"")</f>
        <v>46296</v>
      </c>
      <c r="E6" s="18">
        <f ca="1">IFERROR(VLOOKUP(E$1,INDIRECT("'"&amp;'Dashboard Roll Up'!$B6&amp;"'!$B:$C"),2,FALSE()),"")</f>
        <v>500000</v>
      </c>
      <c r="F6" s="19">
        <f ca="1">IFERROR(VLOOKUP(F$1,INDIRECT("'"&amp;'Dashboard Roll Up'!$B6&amp;"'!$B:$C"),2,FALSE()),"")</f>
        <v>2500000</v>
      </c>
      <c r="G6" s="20">
        <f ca="1">IFERROR(VLOOKUP(G$1,INDIRECT("'"&amp;'Dashboard Roll Up'!$B6&amp;"'!$B:$C"),2,FALSE()),"")</f>
        <v>1250000</v>
      </c>
      <c r="H6" s="21">
        <f ca="1">IFERROR(VLOOKUP(H$1,INDIRECT("'"&amp;'Dashboard Roll Up'!$B6&amp;"'!$B:$C"),2,FALSE()),"")</f>
        <v>100</v>
      </c>
      <c r="I6" s="21">
        <f ca="1">IFERROR(VLOOKUP(I$1,INDIRECT("'"&amp;'Dashboard Roll Up'!$B6&amp;"'!$B:$C"),2,FALSE()),"")</f>
        <v>25</v>
      </c>
      <c r="J6" s="21">
        <f ca="1">IFERROR(VLOOKUP(J$1,INDIRECT("'"&amp;'Dashboard Roll Up'!$B6&amp;"'!$B:$C"),2,FALSE()),"")</f>
        <v>100</v>
      </c>
      <c r="K6" s="21" t="str">
        <f ca="1">IFERROR(VLOOKUP(K$1,INDIRECT("'"&amp;'Dashboard Roll Up'!$B6&amp;"'!$B:$C"),2,FALSE()),"")</f>
        <v>Strategic</v>
      </c>
      <c r="L6" s="21">
        <f ca="1">IFERROR(VLOOKUP(L$1,INDIRECT("'"&amp;'Dashboard Roll Up'!$B6&amp;"'!$B:$C"),2,FALSE()),"")</f>
        <v>3</v>
      </c>
      <c r="M6" s="21">
        <f ca="1">IFERROR(VLOOKUP(M$1,INDIRECT("'"&amp;'Dashboard Roll Up'!$B6&amp;"'!$B:$C"),2,FALSE()),"")</f>
        <v>10</v>
      </c>
      <c r="N6" s="22">
        <f ca="1">IFERROR(VLOOKUP(N$1,INDIRECT("'"&amp;'Dashboard Roll Up'!$B6&amp;"'!$B:$C"),2,FALSE()),"")</f>
        <v>19</v>
      </c>
      <c r="O6" s="23">
        <f ca="1">IFERROR(VLOOKUP(O$1,INDIRECT("'"&amp;'Dashboard Roll Up'!$B6&amp;"'!$B:$C"),2,FALSE()),"")</f>
        <v>2.5</v>
      </c>
      <c r="P6" s="21" t="str">
        <f ca="1">IF(AND('Dashboard Roll Up'!$N6&gt;=10,'Dashboard Roll Up'!$O6&gt;=300%),"YES","NO")</f>
        <v>NO</v>
      </c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21" customHeight="1" thickBot="1">
      <c r="A7" s="110"/>
      <c r="B7" s="142" t="s">
        <v>125</v>
      </c>
      <c r="C7" s="143" t="str">
        <f ca="1">IFERROR(VLOOKUP(C$1,INDIRECT("'"&amp;'Dashboard Roll Up'!$B7&amp;"'!$B:$C"),2,FALSE()),"")</f>
        <v>Sample Event 4</v>
      </c>
      <c r="D7" s="144">
        <f ca="1">IFERROR(VLOOKUP(D$1,INDIRECT("'"&amp;'Dashboard Roll Up'!$B7&amp;"'!$B:$C"),2,FALSE()),"")</f>
        <v>46332</v>
      </c>
      <c r="E7" s="145">
        <f ca="1">IFERROR(VLOOKUP(E$1,INDIRECT("'"&amp;'Dashboard Roll Up'!$B7&amp;"'!$B:$C"),2,FALSE()),"")</f>
        <v>120000</v>
      </c>
      <c r="F7" s="146">
        <f ca="1">IFERROR(VLOOKUP(F$1,INDIRECT("'"&amp;'Dashboard Roll Up'!$B7&amp;"'!$B:$C"),2,FALSE()),"")</f>
        <v>2000000</v>
      </c>
      <c r="G7" s="147">
        <f ca="1">IFERROR(VLOOKUP(G$1,INDIRECT("'"&amp;'Dashboard Roll Up'!$B7&amp;"'!$B:$C"),2,FALSE()),"")</f>
        <v>1250000</v>
      </c>
      <c r="H7" s="148">
        <f ca="1">IFERROR(VLOOKUP(H$1,INDIRECT("'"&amp;'Dashboard Roll Up'!$B7&amp;"'!$B:$C"),2,FALSE()),"")</f>
        <v>100</v>
      </c>
      <c r="I7" s="148">
        <f ca="1">IFERROR(VLOOKUP(I$1,INDIRECT("'"&amp;'Dashboard Roll Up'!$B7&amp;"'!$B:$C"),2,FALSE()),"")</f>
        <v>25</v>
      </c>
      <c r="J7" s="148">
        <f ca="1">IFERROR(VLOOKUP(J$1,INDIRECT("'"&amp;'Dashboard Roll Up'!$B7&amp;"'!$B:$C"),2,FALSE()),"")</f>
        <v>100</v>
      </c>
      <c r="K7" s="148" t="str">
        <f ca="1">IFERROR(VLOOKUP(K$1,INDIRECT("'"&amp;'Dashboard Roll Up'!$B7&amp;"'!$B:$C"),2,FALSE()),"")</f>
        <v>Strategic</v>
      </c>
      <c r="L7" s="148">
        <f ca="1">IFERROR(VLOOKUP(L$1,INDIRECT("'"&amp;'Dashboard Roll Up'!$B7&amp;"'!$B:$C"),2,FALSE()),"")</f>
        <v>3</v>
      </c>
      <c r="M7" s="148">
        <f ca="1">IFERROR(VLOOKUP(M$1,INDIRECT("'"&amp;'Dashboard Roll Up'!$B7&amp;"'!$B:$C"),2,FALSE()),"")</f>
        <v>10</v>
      </c>
      <c r="N7" s="149">
        <f ca="1">IFERROR(VLOOKUP(N$1,INDIRECT("'"&amp;'Dashboard Roll Up'!$B7&amp;"'!$B:$C"),2,FALSE()),"")</f>
        <v>24</v>
      </c>
      <c r="O7" s="150">
        <f ca="1">IFERROR(VLOOKUP(O$1,INDIRECT("'"&amp;'Dashboard Roll Up'!$B7&amp;"'!$B:$C"),2,FALSE()),"")</f>
        <v>10.416666666666666</v>
      </c>
      <c r="P7" s="148" t="str">
        <f ca="1">IF(AND('Dashboard Roll Up'!$N7&gt;=10,'Dashboard Roll Up'!$O7&gt;=300%),"YES","NO")</f>
        <v>YES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4.25" customHeight="1">
      <c r="A8" s="121"/>
      <c r="B8" s="136" t="s">
        <v>126</v>
      </c>
      <c r="C8" s="137"/>
      <c r="D8" s="137"/>
      <c r="E8" s="138">
        <f ca="1">SUBTOTAL(9,'Dashboard Roll Up'!$E$4:$E$7)</f>
        <v>745000</v>
      </c>
      <c r="F8" s="138">
        <f ca="1">SUBTOTAL(9,'Dashboard Roll Up'!$F$4:$F$7)</f>
        <v>6250000</v>
      </c>
      <c r="G8" s="138">
        <f ca="1">SUBTOTAL(9,'Dashboard Roll Up'!$G$4:$G$7)</f>
        <v>3350000</v>
      </c>
      <c r="H8" s="139">
        <f ca="1">SUBTOTAL(9,'Dashboard Roll Up'!$H$4:$H$7)</f>
        <v>270</v>
      </c>
      <c r="I8" s="139">
        <f ca="1">SUBTOTAL(9,'Dashboard Roll Up'!$I$4:$I$7)</f>
        <v>67</v>
      </c>
      <c r="J8" s="139">
        <f ca="1">SUBTOTAL(9,'Dashboard Roll Up'!$J$4:$J$7)</f>
        <v>235</v>
      </c>
      <c r="K8" s="139"/>
      <c r="L8" s="139">
        <f ca="1">SUBTOTAL(9,'Dashboard Roll Up'!$L$4:$L$7)</f>
        <v>15</v>
      </c>
      <c r="M8" s="139">
        <f ca="1">SUBTOTAL(9,'Dashboard Roll Up'!$M$4:$M$7)</f>
        <v>33</v>
      </c>
      <c r="N8" s="139">
        <f ca="1">SUBTOTAL(9,'Dashboard Roll Up'!$N$4:$N$7)</f>
        <v>80</v>
      </c>
      <c r="O8" s="140">
        <f ca="1">SUBTOTAL(1,'Dashboard Roll Up'!$O$4:$O$7)</f>
        <v>7.2291666666666661</v>
      </c>
      <c r="P8" s="141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14.25" customHeight="1">
      <c r="A9" s="108"/>
      <c r="B9" s="134" t="s">
        <v>127</v>
      </c>
      <c r="C9" s="111"/>
      <c r="D9" s="111"/>
      <c r="E9" s="112">
        <f t="shared" ref="E9:J9" ca="1" si="0">IFERROR(AVERAGE(E4:E7),0)</f>
        <v>186250</v>
      </c>
      <c r="F9" s="112">
        <f t="shared" ca="1" si="0"/>
        <v>1562500</v>
      </c>
      <c r="G9" s="112">
        <f t="shared" ca="1" si="0"/>
        <v>837500</v>
      </c>
      <c r="H9" s="111">
        <f t="shared" ca="1" si="0"/>
        <v>67.5</v>
      </c>
      <c r="I9" s="111">
        <f t="shared" ca="1" si="0"/>
        <v>16.75</v>
      </c>
      <c r="J9" s="111">
        <f t="shared" ca="1" si="0"/>
        <v>58.75</v>
      </c>
      <c r="K9" s="111"/>
      <c r="L9" s="111">
        <f ca="1">IFERROR(AVERAGE(L4:L7),0)</f>
        <v>3.75</v>
      </c>
      <c r="M9" s="111">
        <f ca="1">IFERROR(AVERAGE(M4:M7),0)</f>
        <v>8.25</v>
      </c>
      <c r="N9" s="111">
        <f ca="1">IFERROR(AVERAGE(N4:N7),0)</f>
        <v>20</v>
      </c>
      <c r="O9" s="113">
        <f ca="1">IFERROR(AVERAGE(O4:O7),0)</f>
        <v>7.2291666666666661</v>
      </c>
      <c r="P9" s="111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4.25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15">
        <f ca="1">MAX(N4:N7)</f>
        <v>24</v>
      </c>
      <c r="O10" s="116">
        <f ca="1">INDEX(O4:O7,MATCH(MAX(N4:N7),N4:N7,0))</f>
        <v>10.416666666666666</v>
      </c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4.25" customHeight="1">
      <c r="A11" s="108"/>
      <c r="B11" s="114" t="s">
        <v>128</v>
      </c>
      <c r="C11" s="135" t="str">
        <f ca="1">INDEX(C4:C7,MATCH(MAX(N4:N7),N4:N7,0))</f>
        <v>Sample Event 4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4.25" customHeight="1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4.25" customHeight="1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4.25" customHeight="1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4.2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4.2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4.25" customHeight="1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4.2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4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4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4.2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4.2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4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4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4.2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4.25" customHeight="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4.25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4.2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4.2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4.25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4.25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4.2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4.2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4.2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4.2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4.2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4.2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4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4.2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4.2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4.2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4.2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4.25" customHeight="1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4.2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4.25" customHeight="1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4.25" customHeight="1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4.2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4.2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4.2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4.2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4.2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4.2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4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4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4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4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4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4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4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4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4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4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4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4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4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4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4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4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4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4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4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4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4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4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4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4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4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4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4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4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4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4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4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4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4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4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4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4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4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4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4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4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4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4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4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4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4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4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4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4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4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4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4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4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4.2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4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4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4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4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4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4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4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4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4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4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4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4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4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4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4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4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4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4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4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4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4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4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4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4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4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4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4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4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4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4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4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4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4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4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4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4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4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4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4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4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4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4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4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4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4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4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4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4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4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4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4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4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4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4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4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4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4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4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4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4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4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4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4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4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4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4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4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4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4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4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4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4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4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4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4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4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4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4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4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4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4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4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4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4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4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4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4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4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4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4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4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4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4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4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4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4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4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4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4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4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4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4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4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4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4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4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4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4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4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4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4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4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4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4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4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4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4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4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4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4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4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4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4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4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4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4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4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4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4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4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4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4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4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4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4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4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4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4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4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4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4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4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4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4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4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4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4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4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4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4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4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4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4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4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4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4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4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4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4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4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4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4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4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4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4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4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4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4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4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4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4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4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4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4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4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4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4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4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4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4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4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4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4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4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4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4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4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4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4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4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4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4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4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4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4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4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4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4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4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4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4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4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4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4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4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4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4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4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4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4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4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4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4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4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4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4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4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4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4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4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4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4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4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4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4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4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4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4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4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4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4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4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4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4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4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4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4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4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4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4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4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4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4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4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4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4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4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4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4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4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4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4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4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4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4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4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4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4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4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4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4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4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4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4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4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4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4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4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4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4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4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4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4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4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4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4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4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4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4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4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4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4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4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4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4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4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4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4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4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4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4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4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4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4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4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4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4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4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4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4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4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4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4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4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4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4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4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4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4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4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4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4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4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4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4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4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4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4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4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4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4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4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4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4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4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4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4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4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4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4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4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4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4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4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4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4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4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4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4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4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4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4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4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4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4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4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4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4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4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4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4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4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4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4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4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4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4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4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4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4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4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4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4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4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4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4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4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4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4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4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4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4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4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4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4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4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4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4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4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4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4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4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4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4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4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4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4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4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4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4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4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4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4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4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4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4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4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4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4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4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4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4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4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4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4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4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4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4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4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4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4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4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4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4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4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4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4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4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4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4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4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4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4.25" customHeight="1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4.25" customHeight="1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4.25" customHeight="1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4.25" customHeight="1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4.25" customHeight="1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4.25" customHeight="1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4.25" customHeight="1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4.25" customHeight="1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4.25" customHeight="1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4.25" customHeight="1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4.25" customHeight="1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4.25" customHeight="1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4.25" customHeight="1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4.25" customHeight="1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4.25" customHeight="1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4.25" customHeight="1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4.25" customHeight="1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4.25" customHeight="1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4.25" customHeight="1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4.25" customHeight="1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4.25" customHeight="1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4.25" customHeight="1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4.25" customHeight="1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4.25" customHeight="1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4.25" customHeight="1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4.25" customHeight="1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4.25" customHeight="1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4.25" customHeight="1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4.25" customHeight="1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4.25" customHeight="1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4.25" customHeight="1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4.25" customHeight="1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4.25" customHeight="1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4.25" customHeight="1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4.25" customHeight="1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4.25" customHeight="1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4.25" customHeight="1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4.25" customHeight="1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4.25" customHeight="1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4.25" customHeight="1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4.25" customHeight="1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4.25" customHeight="1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4.25" customHeight="1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4.25" customHeight="1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4.25" customHeight="1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4.25" customHeight="1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4.25" customHeight="1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4.25" customHeight="1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4.25" customHeight="1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4.25" customHeight="1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4.25" customHeight="1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4.25" customHeight="1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4.25" customHeight="1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4.25" customHeight="1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4.25" customHeight="1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4.25" customHeight="1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4.25" customHeight="1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4.25" customHeight="1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4.25" customHeight="1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4.25" customHeight="1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4.25" customHeight="1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4.25" customHeight="1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4.25" customHeight="1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4.25" customHeight="1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4.25" customHeight="1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4.25" customHeight="1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4.25" customHeight="1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4.25" customHeight="1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4.25" customHeight="1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4.25" customHeight="1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4.25" customHeight="1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4.25" customHeight="1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4.25" customHeight="1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4.25" customHeight="1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4.25" customHeight="1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4.25" customHeight="1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4.25" customHeight="1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4.25" customHeight="1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4.25" customHeight="1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4.25" customHeight="1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4.25" customHeight="1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4.25" customHeight="1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4.25" customHeight="1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4.25" customHeight="1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4.25" customHeight="1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4.25" customHeight="1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4.25" customHeight="1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4.25" customHeight="1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4.25" customHeight="1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4.25" customHeight="1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4.25" customHeight="1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4.25" customHeight="1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4.25" customHeight="1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4.25" customHeight="1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4.25" customHeight="1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4.25" customHeight="1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4.25" customHeight="1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4.25" customHeight="1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4.25" customHeight="1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4.25" customHeight="1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4.25" customHeight="1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4.25" customHeight="1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4.25" customHeight="1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4.25" customHeight="1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4.25" customHeight="1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4.25" customHeight="1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4.25" customHeight="1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4.25" customHeight="1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4.25" customHeight="1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4.25" customHeight="1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4.25" customHeight="1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4.25" customHeight="1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4.25" customHeight="1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4.25" customHeight="1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4.25" customHeight="1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4.25" customHeight="1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4.25" customHeight="1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4.25" customHeight="1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4.25" customHeight="1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4.25" customHeight="1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4.25" customHeight="1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4.25" customHeight="1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4.25" customHeight="1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4.25" customHeight="1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4.25" customHeight="1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4.25" customHeight="1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4.25" customHeight="1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4.25" customHeight="1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4.25" customHeight="1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4.25" customHeight="1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4.25" customHeight="1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4.25" customHeight="1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4.25" customHeight="1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4.25" customHeight="1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4.25" customHeight="1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4.25" customHeight="1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4.25" customHeight="1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4.25" customHeight="1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4.25" customHeight="1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4.25" customHeight="1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4.25" customHeight="1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4.25" customHeight="1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4.25" customHeight="1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4.25" customHeight="1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4.25" customHeight="1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4.25" customHeight="1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4.25" customHeight="1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4.25" customHeight="1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4.25" customHeight="1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4.25" customHeight="1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4.25" customHeight="1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4.25" customHeight="1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4.25" customHeight="1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4.25" customHeight="1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4.25" customHeight="1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4.25" customHeight="1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4.25" customHeight="1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4.25" customHeight="1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4.25" customHeight="1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4.25" customHeight="1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4.25" customHeight="1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4.25" customHeight="1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4.25" customHeight="1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4.25" customHeight="1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4.25" customHeight="1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4.25" customHeight="1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4.25" customHeight="1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4.25" customHeight="1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4.25" customHeight="1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4.25" customHeight="1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4.25" customHeight="1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4.25" customHeight="1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4.25" customHeight="1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4.25" customHeight="1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4.25" customHeight="1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4.25" customHeight="1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4.25" customHeight="1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4.25" customHeight="1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4.25" customHeight="1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4.25" customHeight="1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4.25" customHeight="1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4.25" customHeight="1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4.25" customHeight="1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4.25" customHeight="1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4.25" customHeight="1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4.25" customHeight="1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4.25" customHeight="1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4.25" customHeight="1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4.25" customHeight="1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4.25" customHeight="1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4.25" customHeight="1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4.25" customHeight="1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4.25" customHeight="1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4.25" customHeight="1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4.25" customHeight="1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4.25" customHeight="1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4.25" customHeight="1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4.25" customHeight="1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4.25" customHeight="1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4.25" customHeight="1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4.25" customHeight="1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4.25" customHeight="1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4.25" customHeight="1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4.25" customHeight="1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4.25" customHeight="1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4.25" customHeight="1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4.25" customHeight="1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4.25" customHeight="1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4.25" customHeight="1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4.25" customHeight="1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4.25" customHeight="1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4.25" customHeight="1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4.25" customHeight="1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4.25" customHeight="1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4.25" customHeight="1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4.25" customHeight="1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4.25" customHeight="1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4.25" customHeight="1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4.25" customHeight="1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4.25" customHeight="1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4.25" customHeight="1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4.25" customHeight="1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4.25" customHeight="1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4.25" customHeight="1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4.25" customHeight="1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4.25" customHeight="1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4.25" customHeight="1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4.25" customHeight="1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4.25" customHeight="1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4.25" customHeight="1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4.25" customHeight="1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4.25" customHeight="1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4.25" customHeight="1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4.25" customHeight="1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4.25" customHeight="1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4.25" customHeight="1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4.25" customHeight="1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4.25" customHeight="1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4.25" customHeight="1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4.25" customHeight="1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4.25" customHeight="1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4.25" customHeight="1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4.25" customHeight="1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4.25" customHeight="1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4.25" customHeight="1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4.25" customHeight="1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4.25" customHeight="1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4.25" customHeight="1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4.25" customHeight="1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4.25" customHeight="1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4.25" customHeight="1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4.25" customHeight="1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4.25" customHeight="1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4.25" customHeight="1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4.25" customHeight="1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4.25" customHeight="1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4.25" customHeight="1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4.25" customHeight="1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4.25" customHeight="1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4.25" customHeight="1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4.25" customHeight="1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4.25" customHeight="1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4.25" customHeight="1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4.25" customHeight="1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4.25" customHeight="1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4.25" customHeight="1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4.25" customHeight="1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4.25" customHeight="1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4.25" customHeight="1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4.25" customHeight="1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4.25" customHeight="1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4.25" customHeight="1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4.25" customHeight="1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4.25" customHeight="1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4.25" customHeight="1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4.25" customHeight="1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4.25" customHeight="1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4.25" customHeight="1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4.25" customHeight="1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4.25" customHeight="1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4.25" customHeight="1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4.25" customHeight="1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4.25" customHeight="1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4.25" customHeight="1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ht="14.25" customHeight="1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  <row r="1001" spans="1:26" ht="14.25" customHeight="1">
      <c r="A1001" s="108"/>
      <c r="B1001" s="108"/>
      <c r="C1001" s="108"/>
      <c r="D1001" s="108"/>
      <c r="E1001" s="108"/>
      <c r="F1001" s="108"/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</row>
  </sheetData>
  <sheetProtection sheet="1" objects="1" scenarios="1"/>
  <pageMargins left="0.7" right="0.7" top="0.75" bottom="0.75" header="0.511811023622047" footer="0.511811023622047"/>
  <pageSetup orientation="landscape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Normal="100" workbookViewId="0"/>
  </sheetViews>
  <sheetFormatPr defaultColWidth="14.42578125" defaultRowHeight="14.25"/>
  <cols>
    <col min="1" max="26" width="8.85546875" customWidth="1"/>
  </cols>
  <sheetData>
    <row r="1" spans="1:26" ht="14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4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4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4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4.2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4.2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4.2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4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4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4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4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4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4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4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4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4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4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4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sheetProtection sheet="1"/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B2:I1001"/>
  <sheetViews>
    <sheetView tabSelected="1" zoomScale="70" zoomScaleNormal="70" workbookViewId="0">
      <selection activeCell="C46" sqref="C46"/>
    </sheetView>
  </sheetViews>
  <sheetFormatPr defaultColWidth="14.42578125" defaultRowHeight="14.25"/>
  <cols>
    <col min="1" max="1" width="3.7109375" customWidth="1"/>
    <col min="2" max="2" width="49.7109375" bestFit="1" customWidth="1"/>
    <col min="3" max="3" width="16.7109375" bestFit="1" customWidth="1"/>
    <col min="4" max="4" width="35.5703125" customWidth="1"/>
    <col min="5" max="5" width="10.5703125" customWidth="1"/>
    <col min="6" max="6" width="7.5703125" bestFit="1" customWidth="1"/>
    <col min="7" max="7" width="8.7109375" customWidth="1"/>
    <col min="8" max="8" width="10.42578125" customWidth="1"/>
    <col min="9" max="9" width="8.85546875" customWidth="1"/>
    <col min="10" max="26" width="8.7109375" customWidth="1"/>
  </cols>
  <sheetData>
    <row r="2" spans="2:9" ht="27" customHeight="1">
      <c r="E2" s="25" t="s">
        <v>129</v>
      </c>
      <c r="F2" s="26">
        <v>25000</v>
      </c>
    </row>
    <row r="3" spans="2:9" ht="27" customHeight="1">
      <c r="B3" s="62" t="s">
        <v>100</v>
      </c>
      <c r="C3" s="75" t="s">
        <v>130</v>
      </c>
      <c r="D3" s="64"/>
      <c r="E3" s="63" t="s">
        <v>131</v>
      </c>
      <c r="F3" s="26">
        <v>50000</v>
      </c>
    </row>
    <row r="4" spans="2:9" ht="27" customHeight="1">
      <c r="B4" s="62" t="s">
        <v>101</v>
      </c>
      <c r="C4" s="65">
        <v>46023</v>
      </c>
      <c r="D4" s="64"/>
      <c r="E4" s="64"/>
      <c r="H4" s="28"/>
      <c r="I4" s="28"/>
    </row>
    <row r="5" spans="2:9" ht="27" customHeight="1" thickBot="1">
      <c r="B5" s="66" t="s">
        <v>132</v>
      </c>
      <c r="C5" s="67" t="s">
        <v>133</v>
      </c>
      <c r="D5" s="67" t="s">
        <v>134</v>
      </c>
      <c r="E5" s="67" t="s">
        <v>135</v>
      </c>
    </row>
    <row r="6" spans="2:9" ht="21" customHeight="1">
      <c r="B6" s="70" t="s">
        <v>102</v>
      </c>
      <c r="C6" s="29">
        <v>25000</v>
      </c>
      <c r="D6" s="30"/>
      <c r="E6" s="31">
        <v>0</v>
      </c>
    </row>
    <row r="7" spans="2:9" ht="21" customHeight="1">
      <c r="B7" s="71" t="s">
        <v>136</v>
      </c>
      <c r="C7" s="32">
        <v>3</v>
      </c>
      <c r="D7" s="30"/>
      <c r="E7" s="33">
        <f>IF(C7&lt;=5,3,IF(C7&lt;=10,2,IF(C7&lt;=25,1,0)))</f>
        <v>3</v>
      </c>
    </row>
    <row r="8" spans="2:9" ht="21" customHeight="1">
      <c r="B8" s="72" t="s">
        <v>88</v>
      </c>
      <c r="C8" s="34">
        <v>20</v>
      </c>
      <c r="D8" s="30"/>
      <c r="E8" s="33">
        <f>IF(C8&gt;=100,3,IF(C8&gt;=25,2,IF(C8&gt;=10,1,0)))</f>
        <v>1</v>
      </c>
    </row>
    <row r="9" spans="2:9" ht="21" customHeight="1">
      <c r="B9" s="71" t="s">
        <v>103</v>
      </c>
      <c r="C9" s="32">
        <v>5</v>
      </c>
      <c r="D9" s="30"/>
      <c r="E9" s="33">
        <f>IF(C9&gt;=25,3,IF(C9&gt;=10,2,IF(C9&gt;=5,1,0)))</f>
        <v>1</v>
      </c>
    </row>
    <row r="10" spans="2:9" ht="21" customHeight="1">
      <c r="B10" s="72" t="s">
        <v>90</v>
      </c>
      <c r="C10" s="34">
        <v>10</v>
      </c>
      <c r="D10" s="30"/>
      <c r="E10" s="33">
        <f>IF(C10&gt;=25,3,IF(C10&gt;=10,2,IF(C10&gt;=5,1,0)))</f>
        <v>2</v>
      </c>
    </row>
    <row r="11" spans="2:9" ht="21" customHeight="1">
      <c r="B11" s="71" t="s">
        <v>91</v>
      </c>
      <c r="C11" s="35">
        <f>C8*$F$2</f>
        <v>500000</v>
      </c>
      <c r="D11" s="30"/>
      <c r="E11" s="33">
        <f>IF(C11&gt;=500000,3,IF(C11&gt;=250000,2,IF(C11&gt;=100000,1,0)))</f>
        <v>3</v>
      </c>
    </row>
    <row r="12" spans="2:9" ht="21" customHeight="1">
      <c r="B12" s="72" t="s">
        <v>92</v>
      </c>
      <c r="C12" s="36">
        <f>C9*$F$3</f>
        <v>250000</v>
      </c>
      <c r="D12" s="30"/>
      <c r="E12" s="33">
        <f>IF(C12&gt;=500000,3,IF(C12&gt;=250000,2,IF(C12&gt;=100000,1,0)))</f>
        <v>2</v>
      </c>
    </row>
    <row r="13" spans="2:9" ht="21" customHeight="1">
      <c r="B13" s="71" t="s">
        <v>104</v>
      </c>
      <c r="C13" s="37" t="s">
        <v>94</v>
      </c>
      <c r="D13" s="30"/>
      <c r="E13" s="33">
        <f>IF(UPPER(C13)="BOTH",2,IF(OR(UPPER(C13)="STRATEGIC",UPPER(C13)="BRANDING"),1,0))</f>
        <v>1</v>
      </c>
    </row>
    <row r="14" spans="2:9" ht="21" customHeight="1">
      <c r="B14" s="72" t="s">
        <v>105</v>
      </c>
      <c r="C14" s="34">
        <v>3</v>
      </c>
      <c r="D14" s="30"/>
      <c r="E14" s="33">
        <f>IF(C14&gt;=25,3,IF(C14&gt;=10,2,IF(C14&gt;=3,1,0)))</f>
        <v>1</v>
      </c>
    </row>
    <row r="15" spans="2:9" ht="21" customHeight="1" thickBot="1">
      <c r="B15" s="73" t="s">
        <v>106</v>
      </c>
      <c r="C15" s="32">
        <v>10</v>
      </c>
      <c r="D15" s="30"/>
      <c r="E15" s="33">
        <f>IF(C15&gt;=25,3,IF(C15&gt;=10,2,IF(C15&gt;=3,1,0)))</f>
        <v>2</v>
      </c>
    </row>
    <row r="16" spans="2:9" ht="24.75" customHeight="1">
      <c r="B16" s="38" t="s">
        <v>108</v>
      </c>
      <c r="C16" s="39">
        <f>C12/C6</f>
        <v>10</v>
      </c>
      <c r="D16" s="40"/>
      <c r="E16" s="31">
        <f>IF(C16&gt;=25,3,IF(C16&gt;=10,2,IF(C16&gt;=3,1,0)))</f>
        <v>2</v>
      </c>
    </row>
    <row r="17" spans="2:5" ht="24.75" customHeight="1">
      <c r="B17" s="41" t="s">
        <v>107</v>
      </c>
      <c r="C17" s="42">
        <f>SUM(E6:E16)</f>
        <v>18</v>
      </c>
      <c r="D17" s="43"/>
      <c r="E17" s="43"/>
    </row>
    <row r="18" spans="2:5" ht="14.25" customHeight="1">
      <c r="B18" s="44"/>
      <c r="C18" s="45"/>
      <c r="D18" s="46"/>
      <c r="E18" s="46"/>
    </row>
    <row r="19" spans="2:5" ht="14.25" customHeight="1">
      <c r="B19" s="47" t="s">
        <v>137</v>
      </c>
      <c r="C19" s="48" t="s">
        <v>98</v>
      </c>
      <c r="D19" s="48"/>
      <c r="E19" s="48"/>
    </row>
    <row r="20" spans="2:5" ht="14.25" customHeight="1">
      <c r="B20" s="49"/>
      <c r="C20" s="50"/>
    </row>
    <row r="21" spans="2:5" ht="14.25" customHeight="1">
      <c r="B21" s="50"/>
      <c r="C21" s="50"/>
    </row>
    <row r="22" spans="2:5" ht="14.25" customHeight="1" thickBot="1">
      <c r="B22" s="51" t="s">
        <v>138</v>
      </c>
      <c r="C22" s="51"/>
    </row>
    <row r="23" spans="2:5" ht="14.25" customHeight="1">
      <c r="B23" s="52" t="s">
        <v>139</v>
      </c>
      <c r="C23" s="53"/>
    </row>
    <row r="24" spans="2:5" ht="14.25" customHeight="1">
      <c r="B24" s="52" t="s">
        <v>140</v>
      </c>
      <c r="C24" s="53"/>
    </row>
    <row r="25" spans="2:5" ht="14.25" customHeight="1">
      <c r="B25" s="52" t="s">
        <v>141</v>
      </c>
      <c r="C25" s="54"/>
    </row>
    <row r="26" spans="2:5" ht="14.25" customHeight="1">
      <c r="B26" s="52"/>
    </row>
    <row r="27" spans="2:5" ht="14.25" customHeight="1">
      <c r="B27" s="68" t="s">
        <v>142</v>
      </c>
      <c r="C27" s="69"/>
    </row>
    <row r="28" spans="2:5" ht="14.25" customHeight="1">
      <c r="B28" s="52" t="s">
        <v>143</v>
      </c>
      <c r="C28" s="55">
        <f>IFERROR(C6/C8,0)</f>
        <v>1250</v>
      </c>
    </row>
    <row r="29" spans="2:5" ht="14.25" customHeight="1">
      <c r="B29" s="52" t="s">
        <v>144</v>
      </c>
      <c r="C29" s="55">
        <f>IFERROR(C6/C9,0)</f>
        <v>5000</v>
      </c>
    </row>
    <row r="30" spans="2:5" ht="14.25" customHeight="1">
      <c r="B30" s="52" t="s">
        <v>145</v>
      </c>
      <c r="C30" s="56">
        <f>IFERROR(C11/C6,0)</f>
        <v>20</v>
      </c>
    </row>
    <row r="31" spans="2:5" ht="14.25" customHeight="1">
      <c r="B31" s="52" t="s">
        <v>146</v>
      </c>
      <c r="C31" s="57">
        <f>IFERROR(C8/C7,0)</f>
        <v>6.666666666666667</v>
      </c>
    </row>
    <row r="32" spans="2:5" ht="14.25" customHeight="1">
      <c r="B32" s="52" t="s">
        <v>147</v>
      </c>
      <c r="C32" s="55">
        <f>IFERROR(C11/C7,0)</f>
        <v>166666.66666666666</v>
      </c>
    </row>
    <row r="33" spans="2:2" ht="14.25" customHeight="1">
      <c r="B33" s="52"/>
    </row>
    <row r="34" spans="2:2" ht="14.25" customHeight="1">
      <c r="B34" s="52"/>
    </row>
    <row r="35" spans="2:2" ht="14.25" customHeight="1">
      <c r="B35" s="52"/>
    </row>
    <row r="36" spans="2:2" ht="14.25" customHeight="1">
      <c r="B36" s="52"/>
    </row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dataValidations count="1">
    <dataValidation type="list" allowBlank="1" errorTitle="Invalid Entry" error="Please select from the list" sqref="C13" xr:uid="{00000000-0002-0000-0400-000000000000}">
      <formula1>"Strategic,Branding,Both,Unknown,No"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B2:I1001"/>
  <sheetViews>
    <sheetView zoomScaleNormal="100" workbookViewId="0">
      <selection activeCell="B1" sqref="B1:B1048576"/>
    </sheetView>
  </sheetViews>
  <sheetFormatPr defaultColWidth="14.42578125" defaultRowHeight="14.25"/>
  <cols>
    <col min="1" max="1" width="3.7109375" customWidth="1"/>
    <col min="2" max="2" width="49.7109375" bestFit="1" customWidth="1"/>
    <col min="3" max="3" width="16.7109375" bestFit="1" customWidth="1"/>
    <col min="4" max="4" width="35.5703125" customWidth="1"/>
    <col min="5" max="5" width="10.5703125" customWidth="1"/>
    <col min="6" max="6" width="7.140625" bestFit="1" customWidth="1"/>
    <col min="7" max="7" width="15" customWidth="1"/>
    <col min="8" max="8" width="10.140625" customWidth="1"/>
    <col min="9" max="9" width="11.140625" customWidth="1"/>
    <col min="10" max="26" width="8.7109375" customWidth="1"/>
  </cols>
  <sheetData>
    <row r="2" spans="2:9" ht="27" customHeight="1">
      <c r="E2" s="25" t="s">
        <v>129</v>
      </c>
      <c r="F2" s="26">
        <v>25000</v>
      </c>
    </row>
    <row r="3" spans="2:9" ht="27" customHeight="1">
      <c r="B3" s="62" t="s">
        <v>100</v>
      </c>
      <c r="C3" s="75" t="s">
        <v>148</v>
      </c>
      <c r="E3" s="25" t="s">
        <v>131</v>
      </c>
      <c r="F3" s="26">
        <v>50000</v>
      </c>
    </row>
    <row r="4" spans="2:9" ht="27" customHeight="1">
      <c r="B4" s="62" t="s">
        <v>101</v>
      </c>
      <c r="C4" s="27">
        <v>46266</v>
      </c>
      <c r="H4" s="28"/>
      <c r="I4" s="28"/>
    </row>
    <row r="5" spans="2:9" ht="27" customHeight="1">
      <c r="B5" s="66" t="s">
        <v>132</v>
      </c>
      <c r="C5" s="67" t="s">
        <v>133</v>
      </c>
      <c r="D5" s="67" t="s">
        <v>134</v>
      </c>
      <c r="E5" s="67" t="s">
        <v>135</v>
      </c>
    </row>
    <row r="6" spans="2:9" ht="21" customHeight="1">
      <c r="B6" s="70" t="s">
        <v>102</v>
      </c>
      <c r="C6" s="29">
        <v>100000</v>
      </c>
      <c r="D6" s="30"/>
      <c r="E6" s="31">
        <v>0</v>
      </c>
    </row>
    <row r="7" spans="2:9" ht="21" customHeight="1">
      <c r="B7" s="71" t="s">
        <v>136</v>
      </c>
      <c r="C7" s="32">
        <v>10</v>
      </c>
      <c r="D7" s="30"/>
      <c r="E7" s="33">
        <f>IF(C7&lt;=5,3,IF(C7&lt;=10,2,IF(C7&lt;=25,1,0)))</f>
        <v>2</v>
      </c>
    </row>
    <row r="8" spans="2:9" ht="21" customHeight="1">
      <c r="B8" s="72" t="s">
        <v>88</v>
      </c>
      <c r="C8" s="34">
        <v>50</v>
      </c>
      <c r="D8" s="30"/>
      <c r="E8" s="33">
        <f>IF(C8&gt;=100,3,IF(C8&gt;=25,2,IF(C8&gt;=10,1,0)))</f>
        <v>2</v>
      </c>
    </row>
    <row r="9" spans="2:9" ht="21" customHeight="1">
      <c r="B9" s="71" t="s">
        <v>103</v>
      </c>
      <c r="C9" s="32">
        <v>12</v>
      </c>
      <c r="D9" s="30"/>
      <c r="E9" s="33">
        <f>IF(C9&gt;=25,3,IF(C9&gt;=10,2,IF(C9&gt;=5,1,0)))</f>
        <v>2</v>
      </c>
    </row>
    <row r="10" spans="2:9" ht="21" customHeight="1">
      <c r="B10" s="72" t="s">
        <v>90</v>
      </c>
      <c r="C10" s="34">
        <v>25</v>
      </c>
      <c r="D10" s="30"/>
      <c r="E10" s="33">
        <f>IF(C10&gt;=25,3,IF(C10&gt;=10,2,IF(C10&gt;=5,1,0)))</f>
        <v>3</v>
      </c>
    </row>
    <row r="11" spans="2:9" ht="21" customHeight="1">
      <c r="B11" s="71" t="s">
        <v>91</v>
      </c>
      <c r="C11" s="35">
        <f>C8*$F$2</f>
        <v>1250000</v>
      </c>
      <c r="D11" s="30"/>
      <c r="E11" s="33">
        <f>IF(C11&gt;=500000,3,IF(C11&gt;=250000,2,IF(C11&gt;=100000,1,0)))</f>
        <v>3</v>
      </c>
    </row>
    <row r="12" spans="2:9" ht="21" customHeight="1">
      <c r="B12" s="72" t="s">
        <v>92</v>
      </c>
      <c r="C12" s="36">
        <f>C9*$F$3</f>
        <v>600000</v>
      </c>
      <c r="D12" s="30"/>
      <c r="E12" s="33">
        <f>IF(C12&gt;=500000,3,IF(C12&gt;=250000,2,IF(C12&gt;=100000,1,0)))</f>
        <v>3</v>
      </c>
    </row>
    <row r="13" spans="2:9" ht="21" customHeight="1">
      <c r="B13" s="71" t="s">
        <v>104</v>
      </c>
      <c r="C13" s="37" t="s">
        <v>149</v>
      </c>
      <c r="D13" s="30"/>
      <c r="E13" s="33">
        <f>IF(UPPER(C13)="BOTH",2,IF(OR(UPPER(C13)="STRATEGIC",UPPER(C13)="BRANDING"),1,0))</f>
        <v>1</v>
      </c>
    </row>
    <row r="14" spans="2:9" ht="21" customHeight="1">
      <c r="B14" s="72" t="s">
        <v>105</v>
      </c>
      <c r="C14" s="34">
        <v>6</v>
      </c>
      <c r="D14" s="30"/>
      <c r="E14" s="33">
        <f>IF(C14&gt;=25,3,IF(C14&gt;=10,2,IF(C14&gt;=3,1,0)))</f>
        <v>1</v>
      </c>
    </row>
    <row r="15" spans="2:9" ht="21" customHeight="1">
      <c r="B15" s="73" t="s">
        <v>106</v>
      </c>
      <c r="C15" s="32">
        <v>3</v>
      </c>
      <c r="D15" s="30"/>
      <c r="E15" s="33">
        <f>IF(C15&gt;=25,3,IF(C15&gt;=10,2,IF(C15&gt;=3,1,0)))</f>
        <v>1</v>
      </c>
    </row>
    <row r="16" spans="2:9" ht="24.75" customHeight="1">
      <c r="B16" s="38" t="s">
        <v>108</v>
      </c>
      <c r="C16" s="39">
        <f>C12/C6</f>
        <v>6</v>
      </c>
      <c r="D16" s="40"/>
      <c r="E16" s="31">
        <f>IF(C16&gt;=25,3,IF(C16&gt;=10,2,IF(C16&gt;=3,1,0)))</f>
        <v>1</v>
      </c>
    </row>
    <row r="17" spans="2:5" ht="24.75" customHeight="1">
      <c r="B17" s="41" t="s">
        <v>107</v>
      </c>
      <c r="C17" s="42">
        <f>SUM(E6:E16)</f>
        <v>19</v>
      </c>
      <c r="D17" s="43"/>
      <c r="E17" s="43"/>
    </row>
    <row r="18" spans="2:5" ht="14.25" customHeight="1">
      <c r="B18" s="44"/>
      <c r="C18" s="45"/>
      <c r="D18" s="46"/>
      <c r="E18" s="46"/>
    </row>
    <row r="19" spans="2:5" ht="14.25" customHeight="1">
      <c r="B19" s="47" t="s">
        <v>137</v>
      </c>
      <c r="C19" s="48" t="s">
        <v>98</v>
      </c>
      <c r="D19" s="48"/>
      <c r="E19" s="48"/>
    </row>
    <row r="20" spans="2:5" ht="14.25" customHeight="1">
      <c r="B20" s="49"/>
      <c r="C20" s="50"/>
    </row>
    <row r="21" spans="2:5" ht="14.25" customHeight="1">
      <c r="B21" s="50"/>
      <c r="C21" s="50"/>
    </row>
    <row r="22" spans="2:5" ht="14.25" customHeight="1" thickBot="1">
      <c r="B22" s="51" t="s">
        <v>138</v>
      </c>
      <c r="C22" s="51"/>
    </row>
    <row r="23" spans="2:5" ht="14.25" customHeight="1">
      <c r="B23" s="52" t="s">
        <v>139</v>
      </c>
      <c r="C23" s="53"/>
    </row>
    <row r="24" spans="2:5" ht="14.25" customHeight="1">
      <c r="B24" s="52" t="s">
        <v>140</v>
      </c>
      <c r="C24" s="53"/>
    </row>
    <row r="25" spans="2:5" ht="14.25" customHeight="1">
      <c r="B25" s="52" t="s">
        <v>141</v>
      </c>
      <c r="C25" s="54"/>
    </row>
    <row r="26" spans="2:5" ht="14.25" customHeight="1">
      <c r="B26" s="52"/>
    </row>
    <row r="27" spans="2:5" ht="14.25" customHeight="1">
      <c r="B27" s="68" t="s">
        <v>142</v>
      </c>
      <c r="C27" s="74"/>
    </row>
    <row r="28" spans="2:5" ht="14.25" customHeight="1">
      <c r="B28" s="52" t="s">
        <v>143</v>
      </c>
      <c r="C28" s="55">
        <f>IFERROR(C6/C8,0)</f>
        <v>2000</v>
      </c>
    </row>
    <row r="29" spans="2:5" ht="14.25" customHeight="1">
      <c r="B29" s="52" t="s">
        <v>144</v>
      </c>
      <c r="C29" s="55">
        <f>IFERROR(C6/C9,0)</f>
        <v>8333.3333333333339</v>
      </c>
    </row>
    <row r="30" spans="2:5" ht="14.25" customHeight="1">
      <c r="B30" s="52" t="s">
        <v>145</v>
      </c>
      <c r="C30" s="56">
        <f>IFERROR(C11/C6,0)</f>
        <v>12.5</v>
      </c>
    </row>
    <row r="31" spans="2:5" ht="14.25" customHeight="1">
      <c r="B31" s="52" t="s">
        <v>146</v>
      </c>
      <c r="C31" s="57">
        <f>IFERROR(C8/C7,0)</f>
        <v>5</v>
      </c>
    </row>
    <row r="32" spans="2:5" ht="14.25" customHeight="1">
      <c r="B32" s="52" t="s">
        <v>147</v>
      </c>
      <c r="C32" s="55">
        <f>IFERROR(C11/C7,0)</f>
        <v>125000</v>
      </c>
    </row>
    <row r="33" spans="2:2" ht="14.25" customHeight="1">
      <c r="B33" s="52"/>
    </row>
    <row r="34" spans="2:2" ht="14.25" customHeight="1">
      <c r="B34" s="52"/>
    </row>
    <row r="35" spans="2:2" ht="14.25" customHeight="1">
      <c r="B35" s="52"/>
    </row>
    <row r="36" spans="2:2" ht="14.25" customHeight="1">
      <c r="B36" s="52"/>
    </row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sheet="1"/>
  <dataValidations count="1">
    <dataValidation type="list" allowBlank="1" errorTitle="Invalid Entry" error="Please select from the list" sqref="C13" xr:uid="{00000000-0002-0000-0500-000000000000}">
      <formula1>"Strategic,Branding,Both,Unknown,No"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B2:I1001"/>
  <sheetViews>
    <sheetView zoomScaleNormal="100" workbookViewId="0">
      <selection activeCell="G8" sqref="G8"/>
    </sheetView>
  </sheetViews>
  <sheetFormatPr defaultColWidth="14.42578125" defaultRowHeight="14.25"/>
  <cols>
    <col min="1" max="1" width="3.7109375" customWidth="1"/>
    <col min="2" max="2" width="49.7109375" bestFit="1" customWidth="1"/>
    <col min="3" max="3" width="16.7109375" bestFit="1" customWidth="1"/>
    <col min="4" max="4" width="35.5703125" customWidth="1"/>
    <col min="5" max="5" width="10.5703125" customWidth="1"/>
    <col min="6" max="6" width="7.140625" bestFit="1" customWidth="1"/>
    <col min="7" max="7" width="15" customWidth="1"/>
    <col min="8" max="8" width="10.42578125" customWidth="1"/>
    <col min="9" max="9" width="8.85546875" customWidth="1"/>
    <col min="10" max="26" width="8.7109375" customWidth="1"/>
  </cols>
  <sheetData>
    <row r="2" spans="2:9" ht="27" customHeight="1">
      <c r="E2" s="25" t="s">
        <v>129</v>
      </c>
      <c r="F2" s="26">
        <v>25000</v>
      </c>
    </row>
    <row r="3" spans="2:9" ht="27" customHeight="1">
      <c r="B3" s="62" t="s">
        <v>100</v>
      </c>
      <c r="C3" s="75" t="s">
        <v>150</v>
      </c>
      <c r="E3" s="25" t="s">
        <v>131</v>
      </c>
      <c r="F3" s="26">
        <v>50000</v>
      </c>
    </row>
    <row r="4" spans="2:9" ht="27" customHeight="1">
      <c r="B4" s="62" t="s">
        <v>101</v>
      </c>
      <c r="C4" s="27">
        <v>46296</v>
      </c>
      <c r="H4" s="28"/>
      <c r="I4" s="28"/>
    </row>
    <row r="5" spans="2:9" ht="27" customHeight="1">
      <c r="B5" s="66" t="s">
        <v>132</v>
      </c>
      <c r="C5" s="67" t="s">
        <v>133</v>
      </c>
      <c r="D5" s="67" t="s">
        <v>134</v>
      </c>
      <c r="E5" s="67" t="s">
        <v>135</v>
      </c>
    </row>
    <row r="6" spans="2:9" ht="21" customHeight="1">
      <c r="B6" s="70" t="s">
        <v>102</v>
      </c>
      <c r="C6" s="29">
        <v>500000</v>
      </c>
      <c r="D6" s="30"/>
      <c r="E6" s="31">
        <v>0</v>
      </c>
    </row>
    <row r="7" spans="2:9" ht="21" customHeight="1">
      <c r="B7" s="71" t="s">
        <v>136</v>
      </c>
      <c r="C7" s="32">
        <v>50</v>
      </c>
      <c r="D7" s="30"/>
      <c r="E7" s="33">
        <f>IF(C7&lt;=5,3,IF(C7&lt;=10,2,IF(C7&lt;=25,1,0)))</f>
        <v>0</v>
      </c>
    </row>
    <row r="8" spans="2:9" ht="21" customHeight="1">
      <c r="B8" s="72" t="s">
        <v>88</v>
      </c>
      <c r="C8" s="34">
        <v>100</v>
      </c>
      <c r="D8" s="30"/>
      <c r="E8" s="33">
        <f>IF(C8&gt;=100,3,IF(C8&gt;=25,2,IF(C8&gt;=10,1,0)))</f>
        <v>3</v>
      </c>
    </row>
    <row r="9" spans="2:9" ht="21" customHeight="1">
      <c r="B9" s="71" t="s">
        <v>103</v>
      </c>
      <c r="C9" s="32">
        <v>25</v>
      </c>
      <c r="D9" s="30"/>
      <c r="E9" s="33">
        <f>IF(C9&gt;=25,3,IF(C9&gt;=10,2,IF(C9&gt;=5,1,0)))</f>
        <v>3</v>
      </c>
    </row>
    <row r="10" spans="2:9" ht="21" customHeight="1">
      <c r="B10" s="72" t="s">
        <v>90</v>
      </c>
      <c r="C10" s="34">
        <v>100</v>
      </c>
      <c r="D10" s="30"/>
      <c r="E10" s="33">
        <f>IF(C10&gt;=25,3,IF(C10&gt;=10,2,IF(C10&gt;=5,1,0)))</f>
        <v>3</v>
      </c>
    </row>
    <row r="11" spans="2:9" ht="21" customHeight="1">
      <c r="B11" s="71" t="s">
        <v>91</v>
      </c>
      <c r="C11" s="35">
        <f>C8*$F$2</f>
        <v>2500000</v>
      </c>
      <c r="D11" s="30"/>
      <c r="E11" s="33">
        <f>IF(C11&gt;=500000,3,IF(C11&gt;=250000,2,IF(C11&gt;=100000,1,0)))</f>
        <v>3</v>
      </c>
    </row>
    <row r="12" spans="2:9" ht="21" customHeight="1">
      <c r="B12" s="72" t="s">
        <v>92</v>
      </c>
      <c r="C12" s="36">
        <f>C9*$F$3</f>
        <v>1250000</v>
      </c>
      <c r="D12" s="30"/>
      <c r="E12" s="33">
        <f>IF(C12&gt;=500000,3,IF(C12&gt;=250000,2,IF(C12&gt;=100000,1,0)))</f>
        <v>3</v>
      </c>
    </row>
    <row r="13" spans="2:9" ht="21" customHeight="1">
      <c r="B13" s="71" t="s">
        <v>104</v>
      </c>
      <c r="C13" s="37" t="s">
        <v>94</v>
      </c>
      <c r="D13" s="30"/>
      <c r="E13" s="33">
        <f>IF(UPPER(C13)="BOTH",2,IF(OR(UPPER(C13)="STRATEGIC",UPPER(C13)="BRANDING"),1,0))</f>
        <v>1</v>
      </c>
    </row>
    <row r="14" spans="2:9" ht="21" customHeight="1">
      <c r="B14" s="72" t="s">
        <v>105</v>
      </c>
      <c r="C14" s="34">
        <v>3</v>
      </c>
      <c r="D14" s="30"/>
      <c r="E14" s="33">
        <f>IF(C14&gt;=25,3,IF(C14&gt;=10,2,IF(C14&gt;=3,1,0)))</f>
        <v>1</v>
      </c>
    </row>
    <row r="15" spans="2:9" ht="21" customHeight="1">
      <c r="B15" s="73" t="s">
        <v>106</v>
      </c>
      <c r="C15" s="32">
        <v>10</v>
      </c>
      <c r="D15" s="30"/>
      <c r="E15" s="33">
        <f>IF(C15&gt;=25,3,IF(C15&gt;=10,2,IF(C15&gt;=3,1,0)))</f>
        <v>2</v>
      </c>
    </row>
    <row r="16" spans="2:9" ht="24.75" customHeight="1">
      <c r="B16" s="38" t="s">
        <v>108</v>
      </c>
      <c r="C16" s="39">
        <f>C12/C6</f>
        <v>2.5</v>
      </c>
      <c r="D16" s="40"/>
      <c r="E16" s="31">
        <f>IF(C16&gt;=25,3,IF(C16&gt;=10,2,IF(C16&gt;=3,1,0)))</f>
        <v>0</v>
      </c>
    </row>
    <row r="17" spans="2:5" ht="24.75" customHeight="1">
      <c r="B17" s="41" t="s">
        <v>107</v>
      </c>
      <c r="C17" s="42">
        <f>SUM(E6:E16)</f>
        <v>19</v>
      </c>
      <c r="D17" s="43"/>
      <c r="E17" s="43"/>
    </row>
    <row r="18" spans="2:5" ht="14.25" customHeight="1">
      <c r="B18" s="44"/>
      <c r="C18" s="45"/>
      <c r="D18" s="46"/>
      <c r="E18" s="46"/>
    </row>
    <row r="19" spans="2:5" ht="14.25" customHeight="1">
      <c r="B19" s="47" t="s">
        <v>137</v>
      </c>
      <c r="C19" s="48" t="s">
        <v>98</v>
      </c>
      <c r="D19" s="48"/>
      <c r="E19" s="48"/>
    </row>
    <row r="20" spans="2:5" ht="14.25" customHeight="1">
      <c r="B20" s="49"/>
      <c r="C20" s="50"/>
    </row>
    <row r="21" spans="2:5" ht="14.25" customHeight="1">
      <c r="B21" s="50"/>
      <c r="C21" s="50"/>
    </row>
    <row r="22" spans="2:5" ht="14.25" customHeight="1" thickBot="1">
      <c r="B22" s="51" t="s">
        <v>138</v>
      </c>
      <c r="C22" s="51"/>
    </row>
    <row r="23" spans="2:5" ht="14.25" customHeight="1">
      <c r="B23" s="52" t="s">
        <v>139</v>
      </c>
      <c r="C23" s="53"/>
    </row>
    <row r="24" spans="2:5" ht="14.25" customHeight="1">
      <c r="B24" s="52" t="s">
        <v>140</v>
      </c>
      <c r="C24" s="53"/>
    </row>
    <row r="25" spans="2:5" ht="14.25" customHeight="1">
      <c r="B25" s="52" t="s">
        <v>141</v>
      </c>
      <c r="C25" s="54"/>
    </row>
    <row r="26" spans="2:5" ht="14.25" customHeight="1">
      <c r="B26" s="52"/>
    </row>
    <row r="27" spans="2:5" ht="14.25" customHeight="1">
      <c r="B27" s="68" t="s">
        <v>142</v>
      </c>
      <c r="C27" s="74"/>
    </row>
    <row r="28" spans="2:5" ht="14.25" customHeight="1">
      <c r="B28" s="52" t="s">
        <v>143</v>
      </c>
      <c r="C28" s="55">
        <f>IFERROR(C6/C8,0)</f>
        <v>5000</v>
      </c>
    </row>
    <row r="29" spans="2:5" ht="14.25" customHeight="1">
      <c r="B29" s="52" t="s">
        <v>144</v>
      </c>
      <c r="C29" s="55">
        <f>IFERROR(C6/C9,0)</f>
        <v>20000</v>
      </c>
    </row>
    <row r="30" spans="2:5" ht="14.25" customHeight="1">
      <c r="B30" s="52" t="s">
        <v>145</v>
      </c>
      <c r="C30" s="56">
        <f>IFERROR(C11/C6,0)</f>
        <v>5</v>
      </c>
    </row>
    <row r="31" spans="2:5" ht="14.25" customHeight="1">
      <c r="B31" s="52" t="s">
        <v>146</v>
      </c>
      <c r="C31" s="57">
        <f>IFERROR(C8/C7,0)</f>
        <v>2</v>
      </c>
    </row>
    <row r="32" spans="2:5" ht="14.25" customHeight="1">
      <c r="B32" s="52" t="s">
        <v>147</v>
      </c>
      <c r="C32" s="55">
        <f>IFERROR(C11/C7,0)</f>
        <v>50000</v>
      </c>
    </row>
    <row r="33" spans="2:2" ht="14.25" customHeight="1">
      <c r="B33" s="52"/>
    </row>
    <row r="34" spans="2:2" ht="14.25" customHeight="1">
      <c r="B34" s="52"/>
    </row>
    <row r="35" spans="2:2" ht="14.25" customHeight="1">
      <c r="B35" s="52"/>
    </row>
    <row r="36" spans="2:2" ht="14.25" customHeight="1">
      <c r="B36" s="52"/>
    </row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sheet="1"/>
  <dataValidations count="1">
    <dataValidation type="list" allowBlank="1" errorTitle="Invalid Entry" error="Please select from the list" sqref="C13" xr:uid="{00000000-0002-0000-0600-000000000000}">
      <formula1>"Strategic,Branding,Both,Unknown,No"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B2:I1001"/>
  <sheetViews>
    <sheetView zoomScaleNormal="100" workbookViewId="0">
      <selection activeCell="B3" sqref="B3:B4"/>
    </sheetView>
  </sheetViews>
  <sheetFormatPr defaultColWidth="14.42578125" defaultRowHeight="14.25"/>
  <cols>
    <col min="1" max="1" width="3.7109375" customWidth="1"/>
    <col min="2" max="2" width="49.7109375" bestFit="1" customWidth="1"/>
    <col min="3" max="3" width="16.7109375" bestFit="1" customWidth="1"/>
    <col min="4" max="4" width="35.5703125" customWidth="1"/>
    <col min="5" max="5" width="10.5703125" customWidth="1"/>
    <col min="6" max="6" width="7.140625" bestFit="1" customWidth="1"/>
    <col min="7" max="7" width="15" customWidth="1"/>
    <col min="8" max="8" width="10.42578125" customWidth="1"/>
    <col min="9" max="9" width="8.85546875" customWidth="1"/>
    <col min="10" max="26" width="8.7109375" customWidth="1"/>
  </cols>
  <sheetData>
    <row r="2" spans="2:9" ht="27" customHeight="1">
      <c r="E2" s="25" t="s">
        <v>129</v>
      </c>
      <c r="F2" s="26">
        <v>20000</v>
      </c>
    </row>
    <row r="3" spans="2:9" ht="27" customHeight="1">
      <c r="B3" s="62" t="s">
        <v>100</v>
      </c>
      <c r="C3" s="75" t="s">
        <v>151</v>
      </c>
      <c r="E3" s="25" t="s">
        <v>131</v>
      </c>
      <c r="F3" s="26">
        <v>50000</v>
      </c>
    </row>
    <row r="4" spans="2:9" ht="27" customHeight="1">
      <c r="B4" s="62" t="s">
        <v>101</v>
      </c>
      <c r="C4" s="27">
        <v>46332</v>
      </c>
      <c r="H4" s="28"/>
      <c r="I4" s="28"/>
    </row>
    <row r="5" spans="2:9" ht="27" customHeight="1">
      <c r="B5" s="66" t="s">
        <v>132</v>
      </c>
      <c r="C5" s="67" t="s">
        <v>133</v>
      </c>
      <c r="D5" s="67" t="s">
        <v>134</v>
      </c>
      <c r="E5" s="67" t="s">
        <v>135</v>
      </c>
    </row>
    <row r="6" spans="2:9" ht="21" customHeight="1">
      <c r="B6" s="70" t="s">
        <v>102</v>
      </c>
      <c r="C6" s="29">
        <v>120000</v>
      </c>
      <c r="D6" s="30"/>
      <c r="E6" s="31">
        <v>0</v>
      </c>
    </row>
    <row r="7" spans="2:9" ht="21" customHeight="1">
      <c r="B7" s="71" t="s">
        <v>136</v>
      </c>
      <c r="C7" s="32">
        <v>2</v>
      </c>
      <c r="D7" s="30"/>
      <c r="E7" s="33">
        <f>IF(C7&lt;=5,3,IF(C7&lt;=10,2,IF(C7&lt;=25,1,0)))</f>
        <v>3</v>
      </c>
    </row>
    <row r="8" spans="2:9" ht="21" customHeight="1">
      <c r="B8" s="72" t="s">
        <v>88</v>
      </c>
      <c r="C8" s="34">
        <v>100</v>
      </c>
      <c r="D8" s="30"/>
      <c r="E8" s="33">
        <f>IF(C8&gt;=100,3,IF(C8&gt;=25,2,IF(C8&gt;=10,1,0)))</f>
        <v>3</v>
      </c>
    </row>
    <row r="9" spans="2:9" ht="21" customHeight="1">
      <c r="B9" s="71" t="s">
        <v>103</v>
      </c>
      <c r="C9" s="32">
        <v>25</v>
      </c>
      <c r="D9" s="30"/>
      <c r="E9" s="33">
        <f>IF(C9&gt;=25,3,IF(C9&gt;=10,2,IF(C9&gt;=5,1,0)))</f>
        <v>3</v>
      </c>
    </row>
    <row r="10" spans="2:9" ht="21" customHeight="1">
      <c r="B10" s="72" t="s">
        <v>90</v>
      </c>
      <c r="C10" s="34">
        <v>100</v>
      </c>
      <c r="D10" s="30"/>
      <c r="E10" s="33">
        <f>IF(C10&gt;=25,3,IF(C10&gt;=10,2,IF(C10&gt;=5,1,0)))</f>
        <v>3</v>
      </c>
    </row>
    <row r="11" spans="2:9" ht="21" customHeight="1">
      <c r="B11" s="71" t="s">
        <v>91</v>
      </c>
      <c r="C11" s="35">
        <f>C8*$F$2</f>
        <v>2000000</v>
      </c>
      <c r="D11" s="30"/>
      <c r="E11" s="33">
        <f>IF(C11&gt;=500000,3,IF(C11&gt;=250000,2,IF(C11&gt;=100000,1,0)))</f>
        <v>3</v>
      </c>
    </row>
    <row r="12" spans="2:9" ht="21" customHeight="1">
      <c r="B12" s="72" t="s">
        <v>92</v>
      </c>
      <c r="C12" s="36">
        <f>C9*$F$3</f>
        <v>1250000</v>
      </c>
      <c r="D12" s="30"/>
      <c r="E12" s="33">
        <f>IF(C12&gt;=500000,3,IF(C12&gt;=250000,2,IF(C12&gt;=100000,1,0)))</f>
        <v>3</v>
      </c>
    </row>
    <row r="13" spans="2:9" ht="21" customHeight="1">
      <c r="B13" s="71" t="s">
        <v>104</v>
      </c>
      <c r="C13" s="37" t="s">
        <v>94</v>
      </c>
      <c r="D13" s="30"/>
      <c r="E13" s="33">
        <f>IF(UPPER(C13)="BOTH",2,IF(OR(UPPER(C13)="STRATEGIC",UPPER(C13)="BRANDING"),1,0))</f>
        <v>1</v>
      </c>
    </row>
    <row r="14" spans="2:9" ht="21" customHeight="1">
      <c r="B14" s="72" t="s">
        <v>105</v>
      </c>
      <c r="C14" s="34">
        <v>3</v>
      </c>
      <c r="D14" s="30"/>
      <c r="E14" s="33">
        <f>IF(C14&gt;=25,3,IF(C14&gt;=10,2,IF(C14&gt;=3,1,0)))</f>
        <v>1</v>
      </c>
    </row>
    <row r="15" spans="2:9" ht="21" customHeight="1" thickBot="1">
      <c r="B15" s="73" t="s">
        <v>106</v>
      </c>
      <c r="C15" s="32">
        <v>10</v>
      </c>
      <c r="D15" s="30"/>
      <c r="E15" s="33">
        <f>IF(C15&gt;=25,3,IF(C15&gt;=10,2,IF(C15&gt;=3,1,0)))</f>
        <v>2</v>
      </c>
    </row>
    <row r="16" spans="2:9" ht="24.75" customHeight="1">
      <c r="B16" s="38" t="s">
        <v>108</v>
      </c>
      <c r="C16" s="39">
        <f>C12/C6</f>
        <v>10.416666666666666</v>
      </c>
      <c r="D16" s="40"/>
      <c r="E16" s="31">
        <f>IF(C16&gt;=25,3,IF(C16&gt;=10,2,IF(C16&gt;=3,1,0)))</f>
        <v>2</v>
      </c>
    </row>
    <row r="17" spans="2:5" ht="24.75" customHeight="1">
      <c r="B17" s="41" t="s">
        <v>107</v>
      </c>
      <c r="C17" s="42">
        <f>SUM(E6:E16)</f>
        <v>24</v>
      </c>
      <c r="D17" s="43"/>
      <c r="E17" s="43"/>
    </row>
    <row r="18" spans="2:5" ht="14.25" customHeight="1">
      <c r="B18" s="44"/>
      <c r="C18" s="45"/>
      <c r="D18" s="46"/>
      <c r="E18" s="46"/>
    </row>
    <row r="19" spans="2:5" ht="14.25" customHeight="1">
      <c r="B19" s="47" t="s">
        <v>137</v>
      </c>
      <c r="C19" s="48" t="s">
        <v>98</v>
      </c>
      <c r="D19" s="48"/>
      <c r="E19" s="48"/>
    </row>
    <row r="20" spans="2:5" ht="14.25" customHeight="1">
      <c r="B20" s="49"/>
      <c r="C20" s="50"/>
    </row>
    <row r="21" spans="2:5" ht="14.25" customHeight="1">
      <c r="B21" s="50"/>
      <c r="C21" s="50"/>
    </row>
    <row r="22" spans="2:5" ht="14.25" customHeight="1" thickBot="1">
      <c r="B22" s="51" t="s">
        <v>138</v>
      </c>
      <c r="C22" s="51"/>
    </row>
    <row r="23" spans="2:5" ht="14.25" customHeight="1">
      <c r="B23" s="52" t="s">
        <v>139</v>
      </c>
      <c r="C23" s="53"/>
    </row>
    <row r="24" spans="2:5" ht="14.25" customHeight="1">
      <c r="B24" s="52" t="s">
        <v>140</v>
      </c>
      <c r="C24" s="53"/>
    </row>
    <row r="25" spans="2:5" ht="14.25" customHeight="1">
      <c r="B25" s="52" t="s">
        <v>141</v>
      </c>
      <c r="C25" s="54"/>
    </row>
    <row r="26" spans="2:5" ht="14.25" customHeight="1">
      <c r="B26" s="52"/>
    </row>
    <row r="27" spans="2:5" ht="14.25" customHeight="1">
      <c r="B27" s="68" t="s">
        <v>142</v>
      </c>
      <c r="C27" s="74"/>
    </row>
    <row r="28" spans="2:5" ht="14.25" customHeight="1">
      <c r="B28" s="52" t="s">
        <v>143</v>
      </c>
      <c r="C28" s="55">
        <f>IFERROR(C6/C8,0)</f>
        <v>1200</v>
      </c>
    </row>
    <row r="29" spans="2:5" ht="14.25" customHeight="1">
      <c r="B29" s="52" t="s">
        <v>144</v>
      </c>
      <c r="C29" s="55">
        <f>IFERROR(C6/C9,0)</f>
        <v>4800</v>
      </c>
    </row>
    <row r="30" spans="2:5" ht="14.25" customHeight="1">
      <c r="B30" s="52" t="s">
        <v>145</v>
      </c>
      <c r="C30" s="56">
        <f>IFERROR(C11/C6,0)</f>
        <v>16.666666666666668</v>
      </c>
    </row>
    <row r="31" spans="2:5" ht="14.25" customHeight="1">
      <c r="B31" s="52" t="s">
        <v>146</v>
      </c>
      <c r="C31" s="57">
        <f>IFERROR(C8/C7,0)</f>
        <v>50</v>
      </c>
    </row>
    <row r="32" spans="2:5" ht="14.25" customHeight="1">
      <c r="B32" s="52" t="s">
        <v>147</v>
      </c>
      <c r="C32" s="55">
        <f>IFERROR(C11/C7,0)</f>
        <v>1000000</v>
      </c>
    </row>
    <row r="33" spans="2:2" ht="14.25" customHeight="1">
      <c r="B33" s="52"/>
    </row>
    <row r="34" spans="2:2" ht="14.25" customHeight="1">
      <c r="B34" s="52"/>
    </row>
    <row r="35" spans="2:2" ht="14.25" customHeight="1">
      <c r="B35" s="52"/>
    </row>
    <row r="36" spans="2:2" ht="14.25" customHeight="1">
      <c r="B36" s="52"/>
    </row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sheet="1" objects="1" scenarios="1"/>
  <dataValidations count="1">
    <dataValidation type="list" allowBlank="1" errorTitle="Invalid Entry" error="Please select from the list" sqref="C13" xr:uid="{00000000-0002-0000-0700-000000000000}">
      <formula1>"Strategic,Branding,Both,Unknown,No"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zoomScaleNormal="100" workbookViewId="0"/>
  </sheetViews>
  <sheetFormatPr defaultColWidth="14.42578125" defaultRowHeight="14.25"/>
  <cols>
    <col min="1" max="26" width="8.85546875" customWidth="1"/>
  </cols>
  <sheetData>
    <row r="1" spans="1:26" ht="14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4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4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4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4.2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4.2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4.2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4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4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4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4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4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4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4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4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4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4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4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sheetProtection sheet="1"/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XLNaut LLC</dc:creator>
  <cp:keywords/>
  <dc:description/>
  <cp:lastModifiedBy>Hannon Brett</cp:lastModifiedBy>
  <cp:revision>0</cp:revision>
  <dcterms:created xsi:type="dcterms:W3CDTF">2023-09-07T19:10:29Z</dcterms:created>
  <dcterms:modified xsi:type="dcterms:W3CDTF">2026-02-02T00:47:45Z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0x01010043FAA25D493E8C4A89A7A43B1EC1A726</vt:lpwstr>
  </property>
  <property fmtid="{D5CDD505-2E9C-101B-9397-08002B2CF9AE}" pid="3" name="MediaServiceImageTags">
    <vt:lpwstr/>
  </property>
  <property fmtid="{D5CDD505-2E9C-101B-9397-08002B2CF9AE}" pid="4" name="_dlc_DocIdItemGuid">
    <vt:lpwstr>060a41ab-7de5-4d71-bae6-c87733789a27</vt:lpwstr>
  </property>
</Properties>
</file>